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25" windowWidth="7935" windowHeight="11430" activeTab="0"/>
  </bookViews>
  <sheets>
    <sheet name="Лист1" sheetId="1" r:id="rId1"/>
    <sheet name="Лист2" sheetId="2" r:id="rId2"/>
    <sheet name="Лист3" sheetId="3" r:id="rId3"/>
  </sheets>
  <definedNames>
    <definedName name="_xlnm.Print_Titles" localSheetId="0">'Лист1'!$8:$9</definedName>
  </definedNames>
  <calcPr fullCalcOnLoad="1"/>
</workbook>
</file>

<file path=xl/sharedStrings.xml><?xml version="1.0" encoding="utf-8"?>
<sst xmlns="http://schemas.openxmlformats.org/spreadsheetml/2006/main" count="143" uniqueCount="111">
  <si>
    <t>Показатели программы</t>
  </si>
  <si>
    <t>Основные результаты реализации программы</t>
  </si>
  <si>
    <t>Основные результаты реализации подпрограмм</t>
  </si>
  <si>
    <t>Всего,</t>
  </si>
  <si>
    <t>местный бюджет</t>
  </si>
  <si>
    <t>областной бюджет</t>
  </si>
  <si>
    <t>в том числе по источникам финансирования:</t>
  </si>
  <si>
    <t>Ответственный исполнитель</t>
  </si>
  <si>
    <t>-</t>
  </si>
  <si>
    <t>Общее число показателей подпрограммы, N</t>
  </si>
  <si>
    <t>Целевые индикаторы и показатели</t>
  </si>
  <si>
    <t>Выполнение расходных обязательств, связанных с реализацией программ</t>
  </si>
  <si>
    <t>Общий объем фактически произведенных расходов по источникам финансирования, руб.</t>
  </si>
  <si>
    <r>
      <t>Индекс результативности подпрограммы, I</t>
    </r>
    <r>
      <rPr>
        <sz val="6"/>
        <color indexed="8"/>
        <rFont val="Times New Roman"/>
        <family val="1"/>
      </rPr>
      <t>р</t>
    </r>
    <r>
      <rPr>
        <sz val="10"/>
        <color indexed="8"/>
        <rFont val="Times New Roman"/>
        <family val="1"/>
      </rPr>
      <t xml:space="preserve"> I</t>
    </r>
    <r>
      <rPr>
        <sz val="6"/>
        <color indexed="8"/>
        <rFont val="Times New Roman"/>
        <family val="1"/>
      </rPr>
      <t>р</t>
    </r>
    <r>
      <rPr>
        <sz val="10"/>
        <color indexed="8"/>
        <rFont val="Times New Roman"/>
        <family val="1"/>
      </rPr>
      <t>=SUM(М</t>
    </r>
    <r>
      <rPr>
        <sz val="6"/>
        <color indexed="8"/>
        <rFont val="Times New Roman"/>
        <family val="1"/>
      </rPr>
      <t>п</t>
    </r>
    <r>
      <rPr>
        <sz val="10"/>
        <color indexed="8"/>
        <rFont val="Times New Roman"/>
        <family val="1"/>
      </rPr>
      <t xml:space="preserve">×S) </t>
    </r>
  </si>
  <si>
    <r>
      <t>Индекс эффективности подпрограммы, I</t>
    </r>
    <r>
      <rPr>
        <sz val="6"/>
        <color indexed="8"/>
        <rFont val="Times New Roman"/>
        <family val="1"/>
      </rPr>
      <t>э</t>
    </r>
    <r>
      <rPr>
        <sz val="10"/>
        <color indexed="8"/>
        <rFont val="Times New Roman"/>
        <family val="1"/>
      </rPr>
      <t xml:space="preserve"> I</t>
    </r>
    <r>
      <rPr>
        <sz val="6"/>
        <color indexed="8"/>
        <rFont val="Times New Roman"/>
        <family val="1"/>
      </rPr>
      <t>э</t>
    </r>
    <r>
      <rPr>
        <sz val="10"/>
        <color indexed="8"/>
        <rFont val="Times New Roman"/>
        <family val="1"/>
      </rPr>
      <t>=(V</t>
    </r>
    <r>
      <rPr>
        <sz val="6"/>
        <color indexed="8"/>
        <rFont val="Times New Roman"/>
        <family val="1"/>
      </rPr>
      <t>ф</t>
    </r>
    <r>
      <rPr>
        <sz val="10"/>
        <color indexed="8"/>
        <rFont val="Times New Roman"/>
        <family val="1"/>
      </rPr>
      <t>×I</t>
    </r>
    <r>
      <rPr>
        <sz val="6"/>
        <color indexed="8"/>
        <rFont val="Times New Roman"/>
        <family val="1"/>
      </rPr>
      <t>р</t>
    </r>
    <r>
      <rPr>
        <sz val="10"/>
        <color indexed="8"/>
        <rFont val="Times New Roman"/>
        <family val="1"/>
      </rPr>
      <t>)/V</t>
    </r>
    <r>
      <rPr>
        <sz val="6"/>
        <color indexed="8"/>
        <rFont val="Times New Roman"/>
        <family val="1"/>
      </rPr>
      <t>п</t>
    </r>
    <r>
      <rPr>
        <sz val="10"/>
        <color indexed="8"/>
        <rFont val="Times New Roman"/>
        <family val="1"/>
      </rPr>
      <t xml:space="preserve"> </t>
    </r>
  </si>
  <si>
    <t>Наименование целевого индикатора и показателя №1</t>
  </si>
  <si>
    <t>Наименование целевого индикатора и показателя №6</t>
  </si>
  <si>
    <t>Наименование целевого индикатора и показателя №5</t>
  </si>
  <si>
    <t>Наименование целевого индикатора и показателя №4</t>
  </si>
  <si>
    <t>Наименование целевого индикатора и показателя №3</t>
  </si>
  <si>
    <t>Наименование целевого индикатора и показателя №2</t>
  </si>
  <si>
    <t>«Развитие культуры Красноборского городского поселения Тосненского района Ленинградской области»</t>
  </si>
  <si>
    <t>«Безопасность на территории Красноборского городского поселения  Тосненского района Ленинградской области»</t>
  </si>
  <si>
    <t>«Благоустройство территории Красноборского городского поселения Тосненского района Ленинградской области»</t>
  </si>
  <si>
    <t>Реквизиты НПА, утверждающего программу (вносящего изменения в программу): постановления администрации Красноборского городского поселения Тосненского района Ленинградской области</t>
  </si>
  <si>
    <t>директор МКУК «Краснеоборский центр досуга и народного творчества"  Байкова Е.В.</t>
  </si>
  <si>
    <t>1. «Обеспечение  гражданской обороны, защиты населения и территорий от чрезвычайных ситуаций природного и техногенного характера"   2. "Обеспечение пожарной безопасности и безопасности людей на водных объектах»</t>
  </si>
  <si>
    <t>«Развитие автомобильных дорог Красноборского городского поселения Тосненского района Ленинградской области »</t>
  </si>
  <si>
    <t>Всего выполнено:</t>
  </si>
  <si>
    <t>нет</t>
  </si>
  <si>
    <t>увеличение доли количества посещений культурно-досуговых мероприятий (%)</t>
  </si>
  <si>
    <t>снижение общего уровня риска возниконовения чрезвычайных ситуаций природногои техногенного характера,(%)</t>
  </si>
  <si>
    <t>поддержание внутрипоселковых дорог на уровне, соответствущем категории дороги, путем содержания, (%)</t>
  </si>
  <si>
    <t>Приложение 1</t>
  </si>
  <si>
    <t>к распоряжению администрации Красноборского</t>
  </si>
  <si>
    <t xml:space="preserve">городского поселения Тосненского района </t>
  </si>
  <si>
    <t xml:space="preserve"> </t>
  </si>
  <si>
    <r>
      <t>Вес показателя, М</t>
    </r>
    <r>
      <rPr>
        <sz val="6"/>
        <rFont val="Times New Roman"/>
        <family val="1"/>
      </rPr>
      <t xml:space="preserve">п   </t>
    </r>
    <r>
      <rPr>
        <sz val="10"/>
        <rFont val="Times New Roman"/>
        <family val="1"/>
      </rPr>
      <t>М</t>
    </r>
    <r>
      <rPr>
        <sz val="6"/>
        <rFont val="Times New Roman"/>
        <family val="1"/>
      </rPr>
      <t>п</t>
    </r>
    <r>
      <rPr>
        <sz val="10"/>
        <rFont val="Times New Roman"/>
        <family val="1"/>
      </rPr>
      <t>=1/N</t>
    </r>
  </si>
  <si>
    <r>
      <t>Установленный (плановый), R</t>
    </r>
    <r>
      <rPr>
        <sz val="6"/>
        <rFont val="Times New Roman"/>
        <family val="1"/>
      </rPr>
      <t>п</t>
    </r>
  </si>
  <si>
    <r>
      <t>Достигнутый, R</t>
    </r>
    <r>
      <rPr>
        <sz val="6"/>
        <rFont val="Times New Roman"/>
        <family val="1"/>
      </rPr>
      <t>ф</t>
    </r>
  </si>
  <si>
    <r>
      <t>Соотношение достигнутых и плановых результатов целевых значений показателей, S, при увеличении показателя S=R</t>
    </r>
    <r>
      <rPr>
        <sz val="6"/>
        <rFont val="Times New Roman"/>
        <family val="1"/>
      </rPr>
      <t>ф</t>
    </r>
    <r>
      <rPr>
        <sz val="10"/>
        <rFont val="Times New Roman"/>
        <family val="1"/>
      </rPr>
      <t>/R</t>
    </r>
    <r>
      <rPr>
        <sz val="6"/>
        <rFont val="Times New Roman"/>
        <family val="1"/>
      </rPr>
      <t>п</t>
    </r>
    <r>
      <rPr>
        <sz val="10"/>
        <rFont val="Times New Roman"/>
        <family val="1"/>
      </rPr>
      <t>,
при уменьшении показателя S=R</t>
    </r>
    <r>
      <rPr>
        <sz val="6"/>
        <rFont val="Times New Roman"/>
        <family val="1"/>
      </rPr>
      <t>п</t>
    </r>
    <r>
      <rPr>
        <sz val="10"/>
        <rFont val="Times New Roman"/>
        <family val="1"/>
      </rPr>
      <t>/R</t>
    </r>
    <r>
      <rPr>
        <sz val="6"/>
        <rFont val="Times New Roman"/>
        <family val="1"/>
      </rPr>
      <t>ф</t>
    </r>
  </si>
  <si>
    <r>
      <t>Годовой план в целом по программе,V</t>
    </r>
    <r>
      <rPr>
        <sz val="6"/>
        <rFont val="Times New Roman"/>
        <family val="1"/>
      </rPr>
      <t>п</t>
    </r>
    <r>
      <rPr>
        <sz val="10"/>
        <rFont val="Times New Roman"/>
        <family val="1"/>
      </rPr>
      <t>, руб.</t>
    </r>
  </si>
  <si>
    <r>
      <t>Факт отчетного периода в целом по программе,V</t>
    </r>
    <r>
      <rPr>
        <sz val="6"/>
        <rFont val="Times New Roman"/>
        <family val="1"/>
      </rPr>
      <t>ф</t>
    </r>
    <r>
      <rPr>
        <sz val="10"/>
        <rFont val="Times New Roman"/>
        <family val="1"/>
      </rPr>
      <t>, руб.</t>
    </r>
  </si>
  <si>
    <t>ведущий специалист администрации Савченко Е.А.</t>
  </si>
  <si>
    <t>ведущий специалист администрации Матвеев Д.Ю.</t>
  </si>
  <si>
    <t>"Развитие части территории Красноборского городского поселения Тосненского района Ленинградской области»</t>
  </si>
  <si>
    <t>«Развитие части территории Красноборского городского поселения Тосненского района Ленинградской области в иных формах местного самоуправления»</t>
  </si>
  <si>
    <t>"Развитие и поддержка малого и среднего предпринимательств Красноборского городского поселения Тосненского района Ленинградской области»</t>
  </si>
  <si>
    <t xml:space="preserve">"Предотвращение распространения борщевика Сосновского на территории Красноборского городского поселения Тосненского района Ленинградской области»  </t>
  </si>
  <si>
    <t>"Формирование комфортной городской среды на территории Красноборского городского поселения Тосненского района Ленинградской области»</t>
  </si>
  <si>
    <t>"Охрана окружающей среды Красноборского городского поселения Тосненского района Ленинградской области»</t>
  </si>
  <si>
    <t>реализованные мероприятия по благоустройству территории, ремонту автомобильных дорог общего пользования (ед.)</t>
  </si>
  <si>
    <t>Доля благоустроенных дворовых территорий (%)</t>
  </si>
  <si>
    <t>реализованные мероприятия по благоустройству территории сельских населенных пунктов Красноборского городского поселения (ед.)</t>
  </si>
  <si>
    <t>Значительное снижение доли ликвидированных объектов накопленного экологического ущерба на территории Красноборского городского поселения Тосненского района Ленинградской области (%)</t>
  </si>
  <si>
    <t xml:space="preserve">население, охваченное организованным
сбором и вывозом отходов (%)
</t>
  </si>
  <si>
    <t>рост числа субъектов малого и среднего предпринимательства, получивших поддержку в форме услуг имущественного, информационного, консультационного и обучающего характера(ед.)</t>
  </si>
  <si>
    <t>насыщение потребительского рынка качественными и доступными  для массового покупателя товарами и услугами (%)</t>
  </si>
  <si>
    <t>снижение колическтва преступлений и правонарушений в общественных местах, (%)</t>
  </si>
  <si>
    <t>Освобождение от борщевика Сосновского  на территории Красноборского городского поселения (га)</t>
  </si>
  <si>
    <t>ликвидация пожаров в короткие сроки без наступления тяжких последствий, в тч содержание естественных и искусственных водоисточников с подъездными площадками  (%)</t>
  </si>
  <si>
    <t>обучение населения правилам пожарной безопасности,%</t>
  </si>
  <si>
    <t>обучение населения противодействию терроризму,%</t>
  </si>
  <si>
    <t>увеличение детей, участвующих  в конкурсах,  фестивалях различной направленности(районные, областные, региональные, международные, всероссийские)</t>
  </si>
  <si>
    <t>увеличение доли   детей, привлекаемых к участию в творческих мероприятиях, в общем числе детей (процентов)</t>
  </si>
  <si>
    <t>ведущий специалист администрации Андреева А.Р.</t>
  </si>
  <si>
    <t xml:space="preserve">снижение количества дорожно-транспортных происшествий на автодорогах </t>
  </si>
  <si>
    <t xml:space="preserve">прирост протяженности автомобильных дорог, соответствующих нормативным требованиям к транспортно-эксплуатационным показателям, введённых в эксплуатацию после капитального ремонта и ремонта </t>
  </si>
  <si>
    <t>снижение количества обращений в органы исполнительной власти на местном уровне и Ленинградской области (%)</t>
  </si>
  <si>
    <t>22.12.2021 № 560, 25.02.2022. №79, 01.09.2022 №595, 27.12.2022 № 806</t>
  </si>
  <si>
    <t xml:space="preserve">Комплекс процессных мероприятий </t>
  </si>
  <si>
    <t>Годовой план по комплексу процессных мероприятий, руб.</t>
  </si>
  <si>
    <t>Факт отчетного периода по  комплексу процессных мероприятий, руб.</t>
  </si>
  <si>
    <t xml:space="preserve">Развитие культуры  Красноборского городского поселения Тосненского района Ленинградской области, Мероприятия, направленные на достижение цели федеральных проектов 
Муниципальной программы «Развитие культуры Красноборского городского поселения Тосненского района
Ленинградской области
</t>
  </si>
  <si>
    <t>22.12.2021 №557, 31.05.2022 №301, 01.09.2022 №593, 27.12.2022 №805</t>
  </si>
  <si>
    <t>повышение антитеррористической защищенности объектов, жизнеобеспечения населения и мест с массовым пребыванием людей, (%)</t>
  </si>
  <si>
    <t xml:space="preserve">В рамках данной подпрограммы проведены следующие мероприятия: 
 установка и обслуживание видео камер, строительство МСО, 
создание и обустройство пожарных водоемов, 
Проверка и замена  гидрантов, чистка колодцев, установка указателей к источникам противопожарного водоснабжения, опашка, услуги аварийно-спасательной службы, установка пожарной лестницы
</t>
  </si>
  <si>
    <t>22.12.2021 №552, 25.02.2022 №76, 02.06.2022 №315, 01.09.2023 № 596</t>
  </si>
  <si>
    <t>22.12.2021 № 551, 25.02.2022 №78, 02.06.2022№314, 27.12.2022 №807</t>
  </si>
  <si>
    <t>Мероприятия по оптимизации мер профилактики правонарушений Содержание, капитальный ремонт и ремонт автомобильных дорог общего пользования местного значения, дворовых территорий многоквартирных домов, проездов к дворовым территориям многоквартирных домов, расположенных на территории</t>
  </si>
  <si>
    <t>Осуществление мероприятий по содержанию (в том числе проектно-изыскательские работы) и развитию объектов благоустройства территории, по организации сбора, вывоза бытовых отходов, Реализация функций в сфере обращения с отходами</t>
  </si>
  <si>
    <t>В рамках данной подпрограммы проведены  мероприятия по содержанию дорог в зимнее время, осуществлена проверка сметы, Ремонт автомобильной дороги общего пользования местного значения ул. Садовая в г.п. Красный Бор, Ремонт автомобильной дороги ул. Воскова с заменой водопропускной трубы (участок от пересечения ул. Культуры до площади, вдоль ж/д) в   г.п. Красный Бор, Ремонт участка автомобильной дороги с заменой водопропускной трубы по адресу: ул. 6-я дорога в Красноборском городском поселении Тосненского района Ленинградской области, Ямочный ремонт асфальтобетонного покрытия автомобильных дорог в г.п. Красный Бор Тосненского района Ленинградской области               , Грейдирование, Проверка сметной документации</t>
  </si>
  <si>
    <t>процент соответствия объектов внешнего благоустройства (озеленения, наружного освещения) ГОСТу</t>
  </si>
  <si>
    <t>процент привлечения населения  муниципального образования  к работам по благоустройству</t>
  </si>
  <si>
    <t>процент привлечения предприятий и организаций поселения к работам по благоустройству</t>
  </si>
  <si>
    <t>уровень взаимодействия предприятий, обеспечивающих благоустройство поселения и предприятий – владельцев инженерных сетей</t>
  </si>
  <si>
    <t>уровень благоустроенности муниципального образования (обеспеченность поселения  сетями наружного освещения, зелеными насаждениями, детскими игровыми и спортивными площадками) прирост ежегодно в %</t>
  </si>
  <si>
    <t xml:space="preserve">В рамках дананой программы в 2022 году были проведены следующие мероприятия:
1. Содержание и обслуживание наружных сетей уличного освещения на територии Красноборского городского поселения,
2.оплата экономии по энергосервисному контракту
3.Уличное освещение электроэнергия,
4. Благоустройство и озеленение (субсидии МБУ "БиО")
5. Содержание гражданских захоронений, 
6. Составление и экспертиза сметной документации, разработка чертежей к дизайн-проекту. 7  Установка нового детского игрового оборудования  8  Оплата за связь "Мегафон" (sim-карты для передачи показаний  ул.освещение) 9  Обустройство парковки у вокзала 
10 Обустройство тротуарной дорожки по пр.Карла Маркса
11 Валка леса на общетсвенной терри тории (комфортная среда)
12  Работы по водоотведению на привокзальной площади 13 Ликвидация несанкционированных свалок 14 Утройство тротуара у д.18 по ул.Комсомольская 15 Ремонт поврежденного участка асфальто-бетонного покрытия у д.12 ул Комсомольская 16Уборка общественных территорий от снега 17 Валка деревьев и устройство бортового камня вдоль парковки у д.14 ул.Комсомольская 18 Профконтроль за выполнением работ по комфортной среде 19 Обустройство пешеходной дорожки у магазина "Пятерочка" 20 Аккарицидная обработка территории 21 Приобретение основных средств (уличные скамейки, контейнеры для отходов) 22 Перенос контейнерных площадок 23 Покос травы 24 Устройство резинового покрытия детской площадки ул.Комсомольская, у д.12 
</t>
  </si>
  <si>
    <t xml:space="preserve">22.12.2021   №553, </t>
  </si>
  <si>
    <t>в рамках данной подпрограммы выполнены работы устройству основания детской площадки, установка и монтаж игрового оборудования у д. № 4, ул. Межевая, мкр. Марковка, в г.п. Красный Бор Тосненского района Ленинградской области</t>
  </si>
  <si>
    <t xml:space="preserve">22.12.2021 № 554   </t>
  </si>
  <si>
    <t>в рамках данной программы в 2022 году выполнено Благоустройство общественной территории  д. Феклистово Тосненского района Ленинградской области</t>
  </si>
  <si>
    <t>08.12.2021 №516</t>
  </si>
  <si>
    <t>В 2022 г в рамках данной программы реализована информационная и консультационные услуги поддержка малого бизнеса   Фондом "Муниципальный центр поддержки малого предпринимательства"</t>
  </si>
  <si>
    <t>22.12.2021 №550</t>
  </si>
  <si>
    <t>В рамках данной программы в 2022 были выполнены работы по ликвидации распространения борщевика Сосновского, обработка территорий.</t>
  </si>
  <si>
    <t>22.12.2021 №555, 23.06.2022 №355</t>
  </si>
  <si>
    <t>Количество благоустроенных дворовых территорий</t>
  </si>
  <si>
    <t>Количество благоустроенных общественных территорий</t>
  </si>
  <si>
    <t xml:space="preserve">В рамках данной программы в 2022 были выполнены работы по благоустройству дворовой территории многоквартирных домов ул. Комсомольская, д. 18, 16, 14, 12 -2 этап,  Благоустройство парковой территории по адресу: Ленинградская область, Тосненский район, Красный Бор, напротив дома 2/4 по проспекту
Советский (2 этап)
 </t>
  </si>
  <si>
    <t xml:space="preserve">22.12.2021 №556   01.09.2022 №597   </t>
  </si>
  <si>
    <t>В рамках данной программы были проведены мероприятия по строительству контейнерных мусорных площадок</t>
  </si>
  <si>
    <t>15.02.2021 №45, 20.05.2022 №276, 31.05.2022 №304, 27.12.2022 №804</t>
  </si>
  <si>
    <t>Переселение граждан из аварийного жилищного фонда на территории Красноборского городского поселения Тосненского района Ленинградской области на 2021 год и плановый период 2022-2023 годов</t>
  </si>
  <si>
    <t>главный специалист администрации Михайловская Н.Б.</t>
  </si>
  <si>
    <t>количество переселяемых граждан</t>
  </si>
  <si>
    <t>количество расселяемых жилых помещений</t>
  </si>
  <si>
    <t>расселяемая площадь</t>
  </si>
  <si>
    <t>В рамках программы расселены жилые помещения признанные до 2017 года аварийным жилым фондом</t>
  </si>
  <si>
    <t>Ленинградской области от  20.03.2023 №28</t>
  </si>
  <si>
    <t xml:space="preserve">Акция «Чистый памятник» 
Спортивное мероприятие
 «Красноборская лыжня памяти» 
Митинг «День снятия блокады и освобождение Тосненского р-на» 
Акция «Блокадный хлеб»
Урок мужества, посвященный Дню полного снятия блокады Ленинграда и освобождения Тосненского района от немецко-фашистских захватчиков 
Он лайн мероприятия
Творческое поздравление от участника «Семейного клуба» Татьяны Полято
Аудиокнига "Спасённое Рождество"
Рождественский мини концерт
Флэшмоб «Зима в кадре»
Патриотический проект «Я не знаю войны...»
#78помнимблокада (стихи о блокаде)
II Открытый зональный многожанровый онлайн-конкурс талантов для детей и взрослых «Хрустальный ангел!».
Региональный конкурс научно-исследовательских, методических и творческих работ «Мой край» 
X Международный многожанровый заочный конкурс талантов для детей и взрослых «Восхождение творческих звезд»
Конкурса стихов  «Непокорённый Ленинград», 
посвященного 78-й годовщине со дня полного снятия блокады Ленинграда и освобождения Тосненского района от немецко-фашистских захватчиков.
Дистанционные мероприятия ЦОПДМ «Гордость страны» при поддержке Всероссийского СМИ «Твори! Участвуй! Побеждай!»
Дистанционные мероприятия информационно-образовательного портала поиска и поддержки одаренных детей и молодежи «Талантливые дети России 2022»
Дистанционные мероприятия ЦОПДМ "Будущее страны"
при поддержке Всероссийского СМИ
"Твори! Участвуй! Побеждай!"
Товарищеский матч среди дворовых команд по хоккею
Концерт «Метёт метелица»! коллектив «Красноборочка»
Зимняя Олимпиада в Д/с
Спортивный зимний праздник «Семейный парад санок»
Возложение цветов на воинском братском захоронении
Поздравление ветерана ВОВ
Спортивно-развлекательная программа «Зимние забавы»
Конкурсно-развлекательная программа «Служили три товарища»
Культурная программа «79 годовщина освобождения Красного Бора от немецко-фашистских захватчиков в ВОВ 1941-1945 г.г»
Он лайн мероприятия
Акция «Поддержим наших олимпийцев в Пекине!!!»
Конкурс «Мой усатый друг»
Онлайн флешмоб «Усатое счастье»
Мастер-класс по изготовлению куклы Масленицы.
Культурно-массовое мероприятие
«Красноборская Масленица»
Конкурсно-развлекательная программа «Царевны»
Спортивный флешмоб «На зарядку становись!» 
Спортивно-развлекательная программа «Не зимние забавы»
Культурно-развлекательная программа к юбилею ЛО «Семейный клуб «Домовенок»
ОТЧЕТ о работе за 2021 год на «Подведении итогов экономического развития…»
Флешмоб "Усатое счастье"
#вамлюбимые  (поздравление с 8 марта)
флешмоб «Улыбки Весны»
Участие в мероприятиях
#РоссияКрымДонбасс
VII Всероссийский конкурс «Гордость страны» 
Лауреат I степени
Творческая встреча с поэтами Красного Бора. Татьяна Полято и Мария Климова
Конкурсно-развлекательная программа «Русский язык - это вам не шутки»
Литературно-музыкальная гостиная «Встречи у камина»
Поздравление на дому бывших малолетних узников
Творческая встреча с поэтами Красного Бора. Татьяна Полято и Мария Климова
Конкурсно-развлекательная программа «Супер бабушка»
Культурно-развлекательная программа «Связь времен» выступление в.к. «Красноборочка»  (концертная программа)
День Местного самоуправления (тематическая беседа и презентация для старшеклассников)
Мастер - класс «Пасхальная открытка»
Мастер-класс по изготовлению пасхального декора 
Молодежный турнир «МЫ за СПОРТ»!
"Волшебная сказка в лоскутном королевстве" встреча с рукодельницей из Красного Бора А.Н. Чередник
Областной торжественный митинг, посвященный открытию «Вахта памяти 2022»
Отчетный концерт детских коллективов «Радуга талантов»
«Спортивная уборка мусора»
Показ короткометражных фильмов к Дню Победы в Великой Отечественной войне «Перерыв на кино»
Показ документального фильма к Дню Победы в Великой Отечественной войне «Девочки» (совместное мероприятие с Тосненским женсоветом)
Торжественный митинг «Открытие стелы «Населенный пункт воинской доблести»
Велопробег по территории поселка с возложением цветов на Братских воинских захоронениях
Выступление концертной группы "Камея" к Дню Победы в Великой Отечественной войне
Торжественное шествие «Бессмертный полк»
Торжественный митинг, посвященный 77-й годовщине Победы в Великой Отечественной войне.
Праздничный концерт, посвященный 77-й годовщине Победы в Великой Отечественной войне.
Танцевальная площадка «Под старый патефон», посвященная 77-й годовщине Победы в Великой Отечественной войне.
Праздничный салют, посвященный 77-й годовщине Победы в Великой Отечественной войне.
Спортивный праздник «Весёлые старты» посвящённый Международному дню семьи
Культурно-массовое мероприятие « Музыка и слово» 
Поздравление  с 90-летним юбилеем жительницы Красного Бора (Совместно с Советом ветеранов)
Культурно-массовое мероприятие «Страна детства»
Экскурсия в музей «Дорога жизни»
Турнир по футболу среди команд 2015-16 г.р.
Веселые старты «Россия, вперед!»
Мероприятие для ЛОЛ 
Веселые старты «Россия, вперед!»
Мероприятие для ЛОЛ «Степ-аэробика»
Мероприятие для ЛОЛ 
Мастер класс к Дню России
Фестиваль бега
Танцевальная площадка
Мероприятие для ЛОЛ 
Встреча с поэтами
Татьяна Полято и Мария Климова
Экскурсия семейного клуба «Ржевский мемориал Советскому солдату»
Торжественно-траурный митинг, посвященный началу Великой Отечественной войне.
Мероприятие для ЛОЛ 
Квест - игра «Во времена Петра Великого», посвящённая 350- летию со дня рождения Петра I
массовое мероприятие «День молодежи»
Флэш моб «С Днем России!!!»Отборочный тур «Красноборское ветеранское подворье» (Совместная работа с Советом ветеранов) Спортивно-туристский слет молодежи Тосненского района XI Всероссийский конкурс «Гордость страны!
Форма мероприятия (конкурс, выставка, театр. представление, спектакль, шоу, аукцион и др.) 
2 
Выездное мероприятие ЛО «Семейный клуб»
Танцевальный вечер
Посещение молодежным советом приюта для бездомных собак (передача гум. Помощи от жЭкскругу друзей» в Семейном клубе
Мастер-классе по плетению «Подарок папе»
 Спортивный праздник «Папа может все!»
Встреча первоклассников с красноборскими поэтами
Областное мероприятие «Траурный митинг, посвященный церемонии захоронения останков воинов Красной армии, погибших в годы Великой Отечественной войны»
Спортивный праздник «Весёлые старты»
Праздничный концерт «О России мы поём сердцем и душой»
ителей поселка)
Раздача воздушных шариков в цветах триколора (мол. Совет)
Спортивно-развлекательное мероприятие «День флага» (в рамках сетевого взаимодействия с д/с)
Танцевальный вечер
Уборка мусора (хоккейная коробка)
Экскурсия Совета Молодежи к памятнику «Александр Невский»
Экскурсия в Вырицу и Гатчину (совместная работа с Советом ветеранов)
Литературно-музыкальная гостиная «В кругу друзей» в Семейном клубе
Мастер-классе по плетению «Подарок папе»
 Спортивный праздник «Папа может все!»
Встреча первоклассников с красноборскими поэтами
Областное мероприятие «Траурный митинг, посвященный церемонии захоронения останков воинов Красной армии, погибших в годы Великой Отечественной войны»
Спортивный праздник «Весёлые старты»
Праздничный концерт «О России мы поём сердцем и душой»
День спорта и хорошего настроения "Мы едины".
Хоровод дружбы к Дню народного единства! (видео открытка-поздравление)
Экскурсия в парк «Богословка»
Торжественная церемония передачи останков бойца Красной армии, погибшего на территории Красного Бора в ВОВ 1941-45г.г. 
Творческий вечер поэтессы и певицы Татьяны Полято.
Встреча с поэтами Красного Бора Татьяной Полято и Марией Климовой
Мероприятие в детском саду про вторичную переработку мусора от Совета молодежи Красного Бора.
 Мастер класс в день рождения Деда Мороза «Мастерская добрых ручек»
Праздничный концерт к Дню Матери
Концерт  н.к.в.а. «Красноборочка» "Мама - главное слово" 
Музыкальная открытка от вокальной студии "Отражение".
Вечер  Activity с Советом молодежи
Экскурсия Семейного  клуба в Олонец
 Творческий  вечер Игоря Шумаева «Магия вокала».
Новогодний турнир по волейболу
Мастер - класс « В ожидании новогодней сказки» для Совета ветеранов
Новогоднее представление для участников Центра досуга и детей участников СВО
Поздравление участников кллектива «Красноборочка» и Совета ветеранов Красного Бора с Новым годом
Награждение победителей выставки «Мастерская Деда Мороза-2022» 
Новогодний квест с Дедом Морозом в Совете молодежи
Мастер-класс по росписи пряников.
Видео-ролик «Взгляд на совет молодежи со стороны».
Новогоднее гуляние для жителей Красного Бора
Мастер класс и поздравление Деда Мороза для детей участников СВО
Поздравление с Новым годом в Семейном клубе
Новогоднее поздравление участникам СВО от Советов Молодежи Тосненского района Ленинградской области 
Выступление участников театральной студии «135-летию С.Я. Маршака посвящается...»
Поздравление с Новым годом от Красноборского  центра досуга и народного творчества 
Новогоднее поздравление главы Администрации Красноборского городского поселения!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</si>
</sst>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0000000"/>
    <numFmt numFmtId="179" formatCode="0.000000000"/>
    <numFmt numFmtId="180" formatCode="0.00000000"/>
    <numFmt numFmtId="181" formatCode="0.0000000"/>
    <numFmt numFmtId="182" formatCode="0.000000"/>
    <numFmt numFmtId="183" formatCode="0.00000"/>
    <numFmt numFmtId="184" formatCode="0.0000"/>
    <numFmt numFmtId="185" formatCode="0.000"/>
    <numFmt numFmtId="186" formatCode="[$-FC19]d\ mmmm\ yyyy\ &quot;г.&quot;"/>
  </numFmts>
  <fonts count="63">
    <font>
      <sz val="11"/>
      <color theme="1"/>
      <name val="Calibri"/>
      <family val="2"/>
    </font>
    <font>
      <sz val="11"/>
      <color indexed="8"/>
      <name val="Calibri"/>
      <family val="2"/>
    </font>
    <font>
      <sz val="10"/>
      <color indexed="8"/>
      <name val="Times New Roman"/>
      <family val="1"/>
    </font>
    <font>
      <sz val="6"/>
      <color indexed="8"/>
      <name val="Times New Roman"/>
      <family val="1"/>
    </font>
    <font>
      <sz val="11"/>
      <name val="Times New Roman"/>
      <family val="1"/>
    </font>
    <font>
      <sz val="10"/>
      <name val="Times New Roman"/>
      <family val="1"/>
    </font>
    <font>
      <sz val="8"/>
      <name val="Times New Roman"/>
      <family val="1"/>
    </font>
    <font>
      <b/>
      <sz val="10"/>
      <name val="Times New Roman"/>
      <family val="1"/>
    </font>
    <font>
      <sz val="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sz val="8"/>
      <color indexed="8"/>
      <name val="Cambria"/>
      <family val="1"/>
    </font>
    <font>
      <b/>
      <sz val="10"/>
      <color indexed="8"/>
      <name val="Times New Roman"/>
      <family val="1"/>
    </font>
    <font>
      <b/>
      <sz val="11"/>
      <color indexed="8"/>
      <name val="Times New Roman"/>
      <family val="1"/>
    </font>
    <font>
      <sz val="12"/>
      <color indexed="8"/>
      <name val="Times New Roman"/>
      <family val="1"/>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rgb="FF000000"/>
      <name val="Times New Roman"/>
      <family val="1"/>
    </font>
    <font>
      <sz val="8"/>
      <color theme="1"/>
      <name val="Times New Roman"/>
      <family val="1"/>
    </font>
    <font>
      <sz val="8"/>
      <color theme="1"/>
      <name val="Cambria"/>
      <family val="1"/>
    </font>
    <font>
      <sz val="12"/>
      <color theme="1"/>
      <name val="Times New Roman"/>
      <family val="1"/>
    </font>
    <font>
      <sz val="8"/>
      <color rgb="FF000000"/>
      <name val="Times New Roman"/>
      <family val="1"/>
    </font>
    <font>
      <b/>
      <sz val="10"/>
      <color theme="1"/>
      <name val="Times New Roman"/>
      <family val="1"/>
    </font>
    <font>
      <b/>
      <sz val="10"/>
      <color rgb="FF000000"/>
      <name val="Times New Roman"/>
      <family val="1"/>
    </font>
    <font>
      <b/>
      <sz val="11"/>
      <color theme="1"/>
      <name val="Times New Roman"/>
      <family val="1"/>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18">
    <xf numFmtId="0" fontId="0" fillId="0" borderId="0" xfId="0" applyFont="1" applyAlignment="1">
      <alignment/>
    </xf>
    <xf numFmtId="0" fontId="52" fillId="0" borderId="0" xfId="0" applyFont="1" applyAlignment="1">
      <alignment/>
    </xf>
    <xf numFmtId="0" fontId="52" fillId="0" borderId="0" xfId="0" applyFont="1" applyAlignment="1">
      <alignment/>
    </xf>
    <xf numFmtId="0" fontId="4" fillId="0" borderId="0" xfId="0" applyFont="1" applyAlignment="1">
      <alignment/>
    </xf>
    <xf numFmtId="0" fontId="52" fillId="0" borderId="0" xfId="0" applyFont="1" applyAlignment="1">
      <alignment vertical="center"/>
    </xf>
    <xf numFmtId="0" fontId="4" fillId="0" borderId="0" xfId="0" applyFont="1" applyAlignment="1">
      <alignment vertical="center"/>
    </xf>
    <xf numFmtId="0" fontId="53" fillId="0" borderId="0" xfId="0" applyFont="1" applyAlignment="1">
      <alignment/>
    </xf>
    <xf numFmtId="0" fontId="42" fillId="0" borderId="0" xfId="0" applyFont="1" applyAlignment="1">
      <alignment vertical="center"/>
    </xf>
    <xf numFmtId="0" fontId="5" fillId="0" borderId="0" xfId="0" applyFont="1" applyAlignment="1">
      <alignment vertical="center"/>
    </xf>
    <xf numFmtId="0" fontId="42" fillId="0" borderId="0" xfId="0" applyFont="1" applyBorder="1" applyAlignment="1">
      <alignment horizontal="justify" vertical="center"/>
    </xf>
    <xf numFmtId="0" fontId="52" fillId="0" borderId="0" xfId="0" applyFont="1" applyBorder="1" applyAlignment="1">
      <alignment horizontal="justify" vertical="center"/>
    </xf>
    <xf numFmtId="0" fontId="4" fillId="0" borderId="0" xfId="0" applyFont="1" applyBorder="1" applyAlignment="1">
      <alignment horizontal="justify" vertical="center"/>
    </xf>
    <xf numFmtId="0" fontId="5" fillId="0" borderId="0" xfId="0" applyFont="1" applyBorder="1" applyAlignment="1">
      <alignment horizontal="justify" vertical="center"/>
    </xf>
    <xf numFmtId="0" fontId="53" fillId="0" borderId="0" xfId="0" applyFont="1" applyBorder="1" applyAlignment="1">
      <alignment horizontal="justify" vertical="center"/>
    </xf>
    <xf numFmtId="0" fontId="53" fillId="0" borderId="10" xfId="0" applyFont="1" applyBorder="1" applyAlignment="1">
      <alignment horizontal="justify" vertical="distributed" wrapText="1"/>
    </xf>
    <xf numFmtId="0" fontId="5" fillId="0" borderId="10" xfId="0" applyFont="1" applyBorder="1" applyAlignment="1">
      <alignment horizontal="justify" vertical="distributed" wrapText="1"/>
    </xf>
    <xf numFmtId="0" fontId="6" fillId="0" borderId="10" xfId="0" applyFont="1" applyBorder="1" applyAlignment="1">
      <alignment horizontal="justify" vertical="distributed" wrapText="1"/>
    </xf>
    <xf numFmtId="4" fontId="5" fillId="0" borderId="10" xfId="0" applyNumberFormat="1" applyFont="1" applyBorder="1" applyAlignment="1">
      <alignment horizontal="justify" vertical="distributed" wrapText="1"/>
    </xf>
    <xf numFmtId="2" fontId="53" fillId="0" borderId="10" xfId="0" applyNumberFormat="1" applyFont="1" applyBorder="1" applyAlignment="1">
      <alignment horizontal="justify" vertical="distributed" wrapText="1"/>
    </xf>
    <xf numFmtId="0" fontId="53" fillId="0" borderId="10" xfId="0" applyFont="1" applyBorder="1" applyAlignment="1">
      <alignment horizontal="justify" vertical="distributed"/>
    </xf>
    <xf numFmtId="4" fontId="53" fillId="0" borderId="10" xfId="0" applyNumberFormat="1" applyFont="1" applyBorder="1" applyAlignment="1">
      <alignment horizontal="justify" vertical="distributed"/>
    </xf>
    <xf numFmtId="4" fontId="5" fillId="0" borderId="0" xfId="0" applyNumberFormat="1" applyFont="1" applyBorder="1" applyAlignment="1">
      <alignment horizontal="justify" vertical="center"/>
    </xf>
    <xf numFmtId="4" fontId="5" fillId="0" borderId="0" xfId="0" applyNumberFormat="1" applyFont="1" applyAlignment="1">
      <alignment vertical="center"/>
    </xf>
    <xf numFmtId="2" fontId="52" fillId="0" borderId="0" xfId="0" applyNumberFormat="1" applyFont="1" applyBorder="1" applyAlignment="1">
      <alignment horizontal="justify" vertical="center"/>
    </xf>
    <xf numFmtId="2" fontId="52" fillId="0" borderId="0" xfId="0" applyNumberFormat="1" applyFont="1" applyAlignment="1">
      <alignment/>
    </xf>
    <xf numFmtId="4" fontId="53" fillId="0" borderId="0" xfId="0" applyNumberFormat="1" applyFont="1" applyBorder="1" applyAlignment="1">
      <alignment horizontal="justify" vertical="center"/>
    </xf>
    <xf numFmtId="4" fontId="53" fillId="0" borderId="0" xfId="0" applyNumberFormat="1" applyFont="1" applyAlignment="1">
      <alignment vertical="center"/>
    </xf>
    <xf numFmtId="4" fontId="52" fillId="0" borderId="0" xfId="0" applyNumberFormat="1" applyFont="1" applyBorder="1" applyAlignment="1">
      <alignment horizontal="justify" vertical="center"/>
    </xf>
    <xf numFmtId="4" fontId="52" fillId="0" borderId="0" xfId="0" applyNumberFormat="1" applyFont="1" applyAlignment="1">
      <alignment vertical="center"/>
    </xf>
    <xf numFmtId="0" fontId="0" fillId="33" borderId="0" xfId="0" applyFill="1" applyAlignment="1">
      <alignment/>
    </xf>
    <xf numFmtId="0" fontId="52" fillId="33" borderId="10" xfId="0" applyFont="1" applyFill="1" applyBorder="1" applyAlignment="1">
      <alignment horizontal="justify" vertical="distributed"/>
    </xf>
    <xf numFmtId="0" fontId="6" fillId="33" borderId="10" xfId="0" applyFont="1" applyFill="1" applyBorder="1" applyAlignment="1">
      <alignment horizontal="justify" vertical="distributed" wrapText="1"/>
    </xf>
    <xf numFmtId="4" fontId="4" fillId="33" borderId="10" xfId="0" applyNumberFormat="1" applyFont="1" applyFill="1" applyBorder="1" applyAlignment="1">
      <alignment horizontal="justify" vertical="distributed"/>
    </xf>
    <xf numFmtId="0" fontId="4" fillId="33" borderId="10" xfId="0" applyFont="1" applyFill="1" applyBorder="1" applyAlignment="1">
      <alignment horizontal="justify" vertical="distributed"/>
    </xf>
    <xf numFmtId="0" fontId="5" fillId="33" borderId="10" xfId="0" applyFont="1" applyFill="1" applyBorder="1" applyAlignment="1">
      <alignment horizontal="justify" vertical="distributed"/>
    </xf>
    <xf numFmtId="2" fontId="52" fillId="33" borderId="10" xfId="0" applyNumberFormat="1" applyFont="1" applyFill="1" applyBorder="1" applyAlignment="1">
      <alignment horizontal="justify" vertical="distributed"/>
    </xf>
    <xf numFmtId="2" fontId="53" fillId="33" borderId="10" xfId="0" applyNumberFormat="1" applyFont="1" applyFill="1" applyBorder="1" applyAlignment="1">
      <alignment horizontal="justify" vertical="distributed" wrapText="1"/>
    </xf>
    <xf numFmtId="4" fontId="53" fillId="33" borderId="10" xfId="0" applyNumberFormat="1" applyFont="1" applyFill="1" applyBorder="1" applyAlignment="1">
      <alignment horizontal="justify" vertical="distributed"/>
    </xf>
    <xf numFmtId="4" fontId="52" fillId="33" borderId="10" xfId="0" applyNumberFormat="1" applyFont="1" applyFill="1" applyBorder="1" applyAlignment="1">
      <alignment horizontal="justify" vertical="distributed"/>
    </xf>
    <xf numFmtId="0" fontId="52" fillId="33" borderId="10" xfId="0" applyFont="1" applyFill="1" applyBorder="1" applyAlignment="1">
      <alignment horizontal="justify" vertical="distributed" wrapText="1"/>
    </xf>
    <xf numFmtId="4" fontId="5" fillId="33" borderId="10" xfId="0" applyNumberFormat="1" applyFont="1" applyFill="1" applyBorder="1" applyAlignment="1">
      <alignment horizontal="justify" vertical="distributed" wrapText="1"/>
    </xf>
    <xf numFmtId="2" fontId="5" fillId="33" borderId="10" xfId="0" applyNumberFormat="1" applyFont="1" applyFill="1" applyBorder="1" applyAlignment="1">
      <alignment horizontal="justify" vertical="distributed" wrapText="1"/>
    </xf>
    <xf numFmtId="0" fontId="52" fillId="33" borderId="0" xfId="0" applyFont="1" applyFill="1" applyAlignment="1">
      <alignment/>
    </xf>
    <xf numFmtId="0" fontId="52" fillId="33" borderId="0" xfId="0" applyFont="1" applyFill="1" applyAlignment="1">
      <alignment/>
    </xf>
    <xf numFmtId="0" fontId="54" fillId="33" borderId="10" xfId="0" applyFont="1" applyFill="1" applyBorder="1" applyAlignment="1">
      <alignment horizontal="justify" vertical="distributed" wrapText="1"/>
    </xf>
    <xf numFmtId="49" fontId="52" fillId="33" borderId="10" xfId="0" applyNumberFormat="1" applyFont="1" applyFill="1" applyBorder="1" applyAlignment="1">
      <alignment horizontal="justify" vertical="distributed"/>
    </xf>
    <xf numFmtId="0" fontId="5" fillId="33" borderId="10" xfId="0" applyFont="1" applyFill="1" applyBorder="1" applyAlignment="1">
      <alignment horizontal="justify" vertical="distributed" wrapText="1"/>
    </xf>
    <xf numFmtId="3" fontId="5" fillId="33" borderId="10" xfId="0" applyNumberFormat="1" applyFont="1" applyFill="1" applyBorder="1" applyAlignment="1">
      <alignment horizontal="justify" vertical="distributed" wrapText="1"/>
    </xf>
    <xf numFmtId="1" fontId="6" fillId="33" borderId="10" xfId="0" applyNumberFormat="1" applyFont="1" applyFill="1" applyBorder="1" applyAlignment="1">
      <alignment horizontal="justify" vertical="distributed" wrapText="1"/>
    </xf>
    <xf numFmtId="1" fontId="5" fillId="33" borderId="10" xfId="0" applyNumberFormat="1" applyFont="1" applyFill="1" applyBorder="1" applyAlignment="1">
      <alignment horizontal="justify" vertical="distributed" wrapText="1"/>
    </xf>
    <xf numFmtId="4" fontId="54" fillId="33" borderId="10" xfId="0" applyNumberFormat="1" applyFont="1" applyFill="1" applyBorder="1" applyAlignment="1">
      <alignment horizontal="justify" vertical="distributed" wrapText="1"/>
    </xf>
    <xf numFmtId="4" fontId="53" fillId="33" borderId="10" xfId="0" applyNumberFormat="1" applyFont="1" applyFill="1" applyBorder="1" applyAlignment="1">
      <alignment horizontal="justify" vertical="distributed" wrapText="1"/>
    </xf>
    <xf numFmtId="0" fontId="6" fillId="0" borderId="0" xfId="0" applyFont="1" applyBorder="1" applyAlignment="1">
      <alignment horizontal="justify" vertical="center"/>
    </xf>
    <xf numFmtId="0" fontId="6" fillId="33" borderId="10" xfId="0" applyFont="1" applyFill="1" applyBorder="1" applyAlignment="1">
      <alignment horizontal="justify" vertical="distributed"/>
    </xf>
    <xf numFmtId="0" fontId="6" fillId="0" borderId="0" xfId="0" applyFont="1" applyAlignment="1">
      <alignment vertical="center"/>
    </xf>
    <xf numFmtId="0" fontId="55" fillId="33" borderId="0" xfId="0" applyFont="1" applyFill="1" applyAlignment="1">
      <alignment horizontal="justify" vertical="distributed"/>
    </xf>
    <xf numFmtId="0" fontId="55" fillId="0" borderId="0" xfId="0" applyFont="1" applyBorder="1" applyAlignment="1">
      <alignment horizontal="justify" vertical="center"/>
    </xf>
    <xf numFmtId="0" fontId="55" fillId="0" borderId="0" xfId="0" applyFont="1" applyAlignment="1">
      <alignment/>
    </xf>
    <xf numFmtId="0" fontId="4" fillId="33" borderId="0" xfId="0" applyFont="1" applyFill="1" applyAlignment="1">
      <alignment/>
    </xf>
    <xf numFmtId="0" fontId="4" fillId="33" borderId="0" xfId="0" applyFont="1" applyFill="1" applyAlignment="1">
      <alignment/>
    </xf>
    <xf numFmtId="0" fontId="6" fillId="33" borderId="10" xfId="0" applyFont="1" applyFill="1" applyBorder="1" applyAlignment="1">
      <alignment horizontal="justify" vertical="distributed" wrapText="1"/>
    </xf>
    <xf numFmtId="0" fontId="56" fillId="0" borderId="0" xfId="0" applyFont="1" applyAlignment="1">
      <alignment wrapText="1"/>
    </xf>
    <xf numFmtId="4" fontId="5" fillId="33" borderId="10" xfId="0" applyNumberFormat="1" applyFont="1" applyFill="1" applyBorder="1" applyAlignment="1">
      <alignment horizontal="justify" vertical="distributed" wrapText="1"/>
    </xf>
    <xf numFmtId="0" fontId="53" fillId="33" borderId="0" xfId="0" applyFont="1" applyFill="1" applyAlignment="1">
      <alignment horizontal="left"/>
    </xf>
    <xf numFmtId="0" fontId="55" fillId="33" borderId="10" xfId="0" applyFont="1" applyFill="1" applyBorder="1" applyAlignment="1">
      <alignment horizontal="justify" vertical="distributed" wrapText="1"/>
    </xf>
    <xf numFmtId="0" fontId="5" fillId="33" borderId="10" xfId="0" applyFont="1" applyFill="1" applyBorder="1" applyAlignment="1">
      <alignment horizontal="justify" vertical="distributed" wrapText="1"/>
    </xf>
    <xf numFmtId="0" fontId="6" fillId="33" borderId="10" xfId="0" applyFont="1" applyFill="1" applyBorder="1" applyAlignment="1">
      <alignment horizontal="justify" vertical="distributed" wrapText="1"/>
    </xf>
    <xf numFmtId="0" fontId="5" fillId="33" borderId="0" xfId="0" applyFont="1" applyFill="1" applyAlignment="1">
      <alignment horizontal="left"/>
    </xf>
    <xf numFmtId="0" fontId="57" fillId="0" borderId="0" xfId="0" applyFont="1" applyAlignment="1">
      <alignment wrapText="1"/>
    </xf>
    <xf numFmtId="176" fontId="5" fillId="33" borderId="10" xfId="0" applyNumberFormat="1" applyFont="1" applyFill="1" applyBorder="1" applyAlignment="1">
      <alignment horizontal="justify" vertical="distributed" wrapText="1"/>
    </xf>
    <xf numFmtId="2" fontId="6" fillId="33" borderId="10" xfId="0" applyNumberFormat="1" applyFont="1" applyFill="1" applyBorder="1" applyAlignment="1">
      <alignment horizontal="justify" vertical="distributed" wrapText="1"/>
    </xf>
    <xf numFmtId="4" fontId="5" fillId="33" borderId="10" xfId="0" applyNumberFormat="1" applyFont="1" applyFill="1" applyBorder="1" applyAlignment="1">
      <alignment vertical="distributed"/>
    </xf>
    <xf numFmtId="4" fontId="5" fillId="33" borderId="10" xfId="0" applyNumberFormat="1" applyFont="1" applyFill="1" applyBorder="1" applyAlignment="1">
      <alignment vertical="distributed" wrapText="1"/>
    </xf>
    <xf numFmtId="0" fontId="5" fillId="33" borderId="10" xfId="0" applyFont="1" applyFill="1" applyBorder="1" applyAlignment="1">
      <alignment vertical="distributed" wrapText="1"/>
    </xf>
    <xf numFmtId="0" fontId="6" fillId="33" borderId="10" xfId="0" applyFont="1" applyFill="1" applyBorder="1" applyAlignment="1">
      <alignment vertical="distributed" wrapText="1"/>
    </xf>
    <xf numFmtId="0" fontId="55" fillId="33" borderId="0" xfId="0" applyFont="1" applyFill="1" applyAlignment="1">
      <alignment wrapText="1"/>
    </xf>
    <xf numFmtId="0" fontId="58" fillId="33" borderId="0" xfId="0" applyFont="1" applyFill="1" applyAlignment="1">
      <alignment wrapText="1"/>
    </xf>
    <xf numFmtId="0" fontId="58" fillId="33" borderId="10" xfId="0" applyFont="1" applyFill="1" applyBorder="1" applyAlignment="1">
      <alignment wrapText="1"/>
    </xf>
    <xf numFmtId="2" fontId="5" fillId="33" borderId="10" xfId="0" applyNumberFormat="1" applyFont="1" applyFill="1" applyBorder="1" applyAlignment="1">
      <alignment horizontal="justify" vertical="distributed"/>
    </xf>
    <xf numFmtId="1" fontId="5" fillId="33" borderId="10" xfId="0" applyNumberFormat="1" applyFont="1" applyFill="1" applyBorder="1" applyAlignment="1">
      <alignment horizontal="justify" vertical="distributed"/>
    </xf>
    <xf numFmtId="0" fontId="42" fillId="0" borderId="10" xfId="0" applyFont="1" applyBorder="1" applyAlignment="1">
      <alignment horizontal="justify" vertical="center"/>
    </xf>
    <xf numFmtId="0" fontId="57" fillId="0" borderId="10" xfId="0" applyFont="1" applyBorder="1" applyAlignment="1">
      <alignment wrapText="1"/>
    </xf>
    <xf numFmtId="0" fontId="52" fillId="0" borderId="10" xfId="0" applyFont="1" applyBorder="1" applyAlignment="1">
      <alignment horizontal="justify" vertical="center"/>
    </xf>
    <xf numFmtId="4" fontId="4" fillId="0" borderId="10" xfId="0" applyNumberFormat="1" applyFont="1" applyBorder="1" applyAlignment="1">
      <alignment horizontal="justify" vertical="center"/>
    </xf>
    <xf numFmtId="0" fontId="4" fillId="0" borderId="10" xfId="0" applyFont="1" applyBorder="1" applyAlignment="1">
      <alignment horizontal="justify" vertical="center"/>
    </xf>
    <xf numFmtId="0" fontId="5" fillId="0" borderId="10" xfId="0" applyFont="1" applyBorder="1" applyAlignment="1">
      <alignment horizontal="justify" vertical="center"/>
    </xf>
    <xf numFmtId="0" fontId="6" fillId="0" borderId="10" xfId="0" applyFont="1" applyBorder="1" applyAlignment="1">
      <alignment horizontal="justify" vertical="center"/>
    </xf>
    <xf numFmtId="2" fontId="5" fillId="0" borderId="10" xfId="0" applyNumberFormat="1" applyFont="1" applyBorder="1" applyAlignment="1">
      <alignment horizontal="justify" vertical="center"/>
    </xf>
    <xf numFmtId="4" fontId="5" fillId="0" borderId="10" xfId="0" applyNumberFormat="1" applyFont="1" applyBorder="1" applyAlignment="1">
      <alignment horizontal="justify" vertical="center"/>
    </xf>
    <xf numFmtId="2" fontId="52" fillId="0" borderId="10" xfId="0" applyNumberFormat="1" applyFont="1" applyBorder="1" applyAlignment="1">
      <alignment horizontal="justify" vertical="center"/>
    </xf>
    <xf numFmtId="4" fontId="53" fillId="0" borderId="10" xfId="0" applyNumberFormat="1" applyFont="1" applyBorder="1" applyAlignment="1">
      <alignment horizontal="justify" vertical="center"/>
    </xf>
    <xf numFmtId="4" fontId="52" fillId="0" borderId="10" xfId="0" applyNumberFormat="1" applyFont="1" applyBorder="1" applyAlignment="1">
      <alignment horizontal="justify" vertical="center"/>
    </xf>
    <xf numFmtId="0" fontId="53" fillId="33" borderId="0" xfId="0" applyFont="1" applyFill="1" applyAlignment="1">
      <alignment horizontal="left"/>
    </xf>
    <xf numFmtId="0" fontId="5" fillId="33" borderId="0" xfId="0" applyFont="1" applyFill="1" applyAlignment="1">
      <alignment horizontal="left"/>
    </xf>
    <xf numFmtId="0" fontId="55" fillId="0" borderId="10" xfId="0" applyFont="1" applyBorder="1" applyAlignment="1">
      <alignment horizontal="center" vertical="top" wrapText="1"/>
    </xf>
    <xf numFmtId="0" fontId="59" fillId="0" borderId="11" xfId="0" applyFont="1" applyBorder="1" applyAlignment="1">
      <alignment horizontal="justify" vertical="distributed"/>
    </xf>
    <xf numFmtId="0" fontId="59" fillId="0" borderId="12" xfId="0" applyFont="1" applyBorder="1" applyAlignment="1">
      <alignment horizontal="justify" vertical="distributed"/>
    </xf>
    <xf numFmtId="0" fontId="59" fillId="0" borderId="13" xfId="0" applyFont="1" applyBorder="1" applyAlignment="1">
      <alignment horizontal="justify" vertical="distributed"/>
    </xf>
    <xf numFmtId="0" fontId="55" fillId="33" borderId="14" xfId="0" applyFont="1" applyFill="1" applyBorder="1" applyAlignment="1">
      <alignment horizontal="justify" vertical="top"/>
    </xf>
    <xf numFmtId="0" fontId="55" fillId="33" borderId="15" xfId="0" applyFont="1" applyFill="1" applyBorder="1" applyAlignment="1">
      <alignment horizontal="justify" vertical="top"/>
    </xf>
    <xf numFmtId="0" fontId="55" fillId="33" borderId="16" xfId="0" applyFont="1" applyFill="1" applyBorder="1" applyAlignment="1">
      <alignment horizontal="justify" vertical="top"/>
    </xf>
    <xf numFmtId="0" fontId="55" fillId="33" borderId="10" xfId="0" applyFont="1" applyFill="1" applyBorder="1" applyAlignment="1">
      <alignment horizontal="justify" vertical="top"/>
    </xf>
    <xf numFmtId="0" fontId="53" fillId="0" borderId="11" xfId="0" applyFont="1" applyBorder="1" applyAlignment="1">
      <alignment horizontal="justify" vertical="distributed" wrapText="1"/>
    </xf>
    <xf numFmtId="0" fontId="53" fillId="0" borderId="12" xfId="0" applyFont="1" applyBorder="1" applyAlignment="1">
      <alignment horizontal="justify" vertical="distributed" wrapText="1"/>
    </xf>
    <xf numFmtId="0" fontId="53" fillId="0" borderId="13" xfId="0" applyFont="1" applyBorder="1" applyAlignment="1">
      <alignment horizontal="justify" vertical="distributed" wrapText="1"/>
    </xf>
    <xf numFmtId="0" fontId="55" fillId="33" borderId="14" xfId="0" applyFont="1" applyFill="1" applyBorder="1" applyAlignment="1">
      <alignment horizontal="justify" vertical="top" wrapText="1"/>
    </xf>
    <xf numFmtId="0" fontId="7" fillId="0" borderId="11" xfId="0" applyFont="1" applyBorder="1" applyAlignment="1">
      <alignment horizontal="justify" vertical="distributed" wrapText="1"/>
    </xf>
    <xf numFmtId="0" fontId="7" fillId="0" borderId="12" xfId="0" applyFont="1" applyBorder="1" applyAlignment="1">
      <alignment horizontal="justify" vertical="distributed" wrapText="1"/>
    </xf>
    <xf numFmtId="0" fontId="7" fillId="0" borderId="13" xfId="0" applyFont="1" applyBorder="1" applyAlignment="1">
      <alignment horizontal="justify" vertical="distributed" wrapText="1"/>
    </xf>
    <xf numFmtId="0" fontId="55" fillId="33" borderId="10" xfId="0" applyFont="1" applyFill="1" applyBorder="1" applyAlignment="1">
      <alignment horizontal="justify" vertical="top" wrapText="1"/>
    </xf>
    <xf numFmtId="0" fontId="53" fillId="0" borderId="10" xfId="0" applyFont="1" applyBorder="1" applyAlignment="1">
      <alignment horizontal="justify" vertical="distributed" wrapText="1"/>
    </xf>
    <xf numFmtId="0" fontId="60" fillId="33" borderId="10" xfId="0" applyFont="1" applyFill="1" applyBorder="1" applyAlignment="1">
      <alignment horizontal="justify" vertical="distributed" wrapText="1"/>
    </xf>
    <xf numFmtId="0" fontId="61" fillId="0" borderId="17" xfId="0" applyFont="1" applyBorder="1" applyAlignment="1">
      <alignment horizontal="center" vertical="center" wrapText="1"/>
    </xf>
    <xf numFmtId="0" fontId="61" fillId="0" borderId="0" xfId="0" applyFont="1" applyBorder="1" applyAlignment="1">
      <alignment horizontal="center" vertical="center" wrapText="1"/>
    </xf>
    <xf numFmtId="0" fontId="55" fillId="0" borderId="10" xfId="0" applyFont="1" applyBorder="1" applyAlignment="1">
      <alignment horizontal="justify" vertical="top"/>
    </xf>
    <xf numFmtId="0" fontId="62" fillId="0" borderId="10" xfId="0" applyFont="1" applyBorder="1" applyAlignment="1">
      <alignment horizontal="justify" vertical="top"/>
    </xf>
    <xf numFmtId="0" fontId="62" fillId="33" borderId="10" xfId="0" applyFont="1" applyFill="1" applyBorder="1" applyAlignment="1">
      <alignment horizontal="justify" vertical="top"/>
    </xf>
    <xf numFmtId="0" fontId="59" fillId="0" borderId="10" xfId="0" applyFont="1" applyFill="1" applyBorder="1" applyAlignment="1">
      <alignment horizontal="justify" vertical="distributed"/>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U63"/>
  <sheetViews>
    <sheetView tabSelected="1" zoomScale="98" zoomScaleNormal="98" zoomScalePageLayoutView="0" workbookViewId="0" topLeftCell="A39">
      <selection activeCell="D60" sqref="D60:D63"/>
    </sheetView>
  </sheetViews>
  <sheetFormatPr defaultColWidth="9.140625" defaultRowHeight="15"/>
  <cols>
    <col min="1" max="1" width="3.421875" style="0" customWidth="1"/>
    <col min="2" max="2" width="25.00390625" style="1" customWidth="1"/>
    <col min="3" max="3" width="50.8515625" style="42" customWidth="1"/>
    <col min="4" max="4" width="21.00390625" style="42" customWidth="1"/>
    <col min="5" max="5" width="23.8515625" style="58" customWidth="1"/>
    <col min="6" max="6" width="35.8515625" style="42" customWidth="1"/>
    <col min="7" max="7" width="28.57421875" style="29" customWidth="1"/>
    <col min="8" max="8" width="30.140625" style="29" customWidth="1"/>
    <col min="9" max="9" width="29.8515625" style="29" customWidth="1"/>
    <col min="10" max="10" width="21.7109375" style="29" customWidth="1"/>
    <col min="11" max="11" width="23.140625" style="29" customWidth="1"/>
    <col min="12" max="12" width="23.421875" style="29" customWidth="1"/>
    <col min="13" max="13" width="32.140625" style="0" customWidth="1"/>
  </cols>
  <sheetData>
    <row r="1" ht="13.5" customHeight="1"/>
    <row r="2" spans="2:8" ht="15">
      <c r="B2" s="2"/>
      <c r="C2" s="43"/>
      <c r="D2" s="43"/>
      <c r="E2" s="59"/>
      <c r="F2" s="63"/>
      <c r="G2" s="92" t="s">
        <v>33</v>
      </c>
      <c r="H2" s="92"/>
    </row>
    <row r="3" spans="2:8" ht="15">
      <c r="B3" s="2"/>
      <c r="C3" s="43"/>
      <c r="D3" s="43"/>
      <c r="E3" s="59"/>
      <c r="F3" s="63"/>
      <c r="G3" s="92" t="s">
        <v>34</v>
      </c>
      <c r="H3" s="92"/>
    </row>
    <row r="4" spans="2:8" ht="15">
      <c r="B4" s="2"/>
      <c r="C4" s="43"/>
      <c r="D4" s="43"/>
      <c r="E4" s="59"/>
      <c r="F4" s="63"/>
      <c r="G4" s="92" t="s">
        <v>35</v>
      </c>
      <c r="H4" s="92"/>
    </row>
    <row r="5" spans="2:8" ht="15">
      <c r="B5" s="2"/>
      <c r="C5" s="43"/>
      <c r="D5" s="43"/>
      <c r="E5" s="59"/>
      <c r="F5" s="67"/>
      <c r="G5" s="93" t="s">
        <v>109</v>
      </c>
      <c r="H5" s="93"/>
    </row>
    <row r="7" spans="2:6" ht="36" customHeight="1">
      <c r="B7" s="112" t="s">
        <v>36</v>
      </c>
      <c r="C7" s="113"/>
      <c r="D7" s="113"/>
      <c r="E7" s="113"/>
      <c r="F7" s="113"/>
    </row>
    <row r="8" spans="1:21" s="7" customFormat="1" ht="15">
      <c r="A8" s="9"/>
      <c r="B8" s="110" t="s">
        <v>0</v>
      </c>
      <c r="C8" s="111"/>
      <c r="D8" s="111"/>
      <c r="E8" s="111"/>
      <c r="F8" s="111"/>
      <c r="G8" s="111"/>
      <c r="H8" s="111"/>
      <c r="I8" s="111"/>
      <c r="J8" s="111"/>
      <c r="K8" s="111"/>
      <c r="L8" s="111"/>
      <c r="M8" s="80"/>
      <c r="N8" s="9"/>
      <c r="O8" s="9"/>
      <c r="P8" s="9"/>
      <c r="Q8" s="9"/>
      <c r="R8" s="9"/>
      <c r="S8" s="9"/>
      <c r="T8" s="9"/>
      <c r="U8" s="9"/>
    </row>
    <row r="9" spans="1:21" s="4" customFormat="1" ht="154.5" customHeight="1">
      <c r="A9" s="10"/>
      <c r="B9" s="110"/>
      <c r="C9" s="44" t="s">
        <v>21</v>
      </c>
      <c r="D9" s="44" t="s">
        <v>22</v>
      </c>
      <c r="E9" s="73" t="s">
        <v>27</v>
      </c>
      <c r="F9" s="44" t="s">
        <v>23</v>
      </c>
      <c r="G9" s="45" t="s">
        <v>45</v>
      </c>
      <c r="H9" s="30" t="s">
        <v>46</v>
      </c>
      <c r="I9" s="30" t="s">
        <v>47</v>
      </c>
      <c r="J9" s="30" t="s">
        <v>48</v>
      </c>
      <c r="K9" s="30" t="s">
        <v>49</v>
      </c>
      <c r="L9" s="30" t="s">
        <v>50</v>
      </c>
      <c r="M9" s="81" t="s">
        <v>103</v>
      </c>
      <c r="N9" s="10"/>
      <c r="O9" s="10"/>
      <c r="P9" s="10"/>
      <c r="Q9" s="10"/>
      <c r="R9" s="10"/>
      <c r="S9" s="10"/>
      <c r="T9" s="10"/>
      <c r="U9" s="10"/>
    </row>
    <row r="10" spans="1:21" s="4" customFormat="1" ht="116.25" customHeight="1">
      <c r="A10" s="10"/>
      <c r="B10" s="14" t="s">
        <v>24</v>
      </c>
      <c r="C10" s="65" t="s">
        <v>69</v>
      </c>
      <c r="D10" s="46" t="s">
        <v>74</v>
      </c>
      <c r="E10" s="73" t="s">
        <v>77</v>
      </c>
      <c r="F10" s="65" t="s">
        <v>78</v>
      </c>
      <c r="G10" s="30" t="s">
        <v>88</v>
      </c>
      <c r="H10" s="30" t="s">
        <v>90</v>
      </c>
      <c r="I10" s="30" t="s">
        <v>92</v>
      </c>
      <c r="J10" s="39" t="s">
        <v>94</v>
      </c>
      <c r="K10" s="39" t="s">
        <v>96</v>
      </c>
      <c r="L10" s="30" t="s">
        <v>100</v>
      </c>
      <c r="M10" s="82" t="s">
        <v>102</v>
      </c>
      <c r="N10" s="10"/>
      <c r="O10" s="10"/>
      <c r="P10" s="10"/>
      <c r="Q10" s="10"/>
      <c r="R10" s="10"/>
      <c r="S10" s="10"/>
      <c r="T10" s="10"/>
      <c r="U10" s="10"/>
    </row>
    <row r="11" spans="1:21" s="4" customFormat="1" ht="57" customHeight="1">
      <c r="A11" s="10"/>
      <c r="B11" s="14" t="s">
        <v>7</v>
      </c>
      <c r="C11" s="64" t="s">
        <v>25</v>
      </c>
      <c r="D11" s="31" t="s">
        <v>65</v>
      </c>
      <c r="E11" s="74" t="s">
        <v>43</v>
      </c>
      <c r="F11" s="66" t="s">
        <v>43</v>
      </c>
      <c r="G11" s="66" t="s">
        <v>43</v>
      </c>
      <c r="H11" s="31" t="s">
        <v>43</v>
      </c>
      <c r="I11" s="66" t="s">
        <v>44</v>
      </c>
      <c r="J11" s="66" t="s">
        <v>43</v>
      </c>
      <c r="K11" s="66" t="s">
        <v>43</v>
      </c>
      <c r="L11" s="31" t="s">
        <v>43</v>
      </c>
      <c r="M11" s="82" t="s">
        <v>104</v>
      </c>
      <c r="N11" s="10"/>
      <c r="O11" s="10"/>
      <c r="P11" s="10"/>
      <c r="Q11" s="10"/>
      <c r="R11" s="10"/>
      <c r="S11" s="10"/>
      <c r="T11" s="10"/>
      <c r="U11" s="10"/>
    </row>
    <row r="12" spans="1:21" s="4" customFormat="1" ht="15" customHeight="1">
      <c r="A12" s="10"/>
      <c r="B12" s="95" t="s">
        <v>1</v>
      </c>
      <c r="C12" s="96"/>
      <c r="D12" s="96"/>
      <c r="E12" s="96"/>
      <c r="F12" s="96"/>
      <c r="G12" s="96"/>
      <c r="H12" s="96"/>
      <c r="I12" s="96"/>
      <c r="J12" s="96"/>
      <c r="K12" s="96"/>
      <c r="L12" s="97"/>
      <c r="M12" s="82"/>
      <c r="N12" s="10"/>
      <c r="O12" s="10"/>
      <c r="P12" s="10"/>
      <c r="Q12" s="10"/>
      <c r="R12" s="10"/>
      <c r="S12" s="10"/>
      <c r="T12" s="10"/>
      <c r="U12" s="10"/>
    </row>
    <row r="13" spans="1:21" s="5" customFormat="1" ht="27" customHeight="1">
      <c r="A13" s="11"/>
      <c r="B13" s="15" t="s">
        <v>41</v>
      </c>
      <c r="C13" s="62">
        <v>104811013.01</v>
      </c>
      <c r="D13" s="40">
        <v>3351780</v>
      </c>
      <c r="E13" s="72">
        <v>3084609.94</v>
      </c>
      <c r="F13" s="62">
        <v>26483840</v>
      </c>
      <c r="G13" s="32">
        <v>1146631</v>
      </c>
      <c r="H13" s="32">
        <v>448586.08</v>
      </c>
      <c r="I13" s="32">
        <v>20000</v>
      </c>
      <c r="J13" s="32">
        <v>66631</v>
      </c>
      <c r="K13" s="32">
        <v>22714228.94</v>
      </c>
      <c r="L13" s="32">
        <v>2867857</v>
      </c>
      <c r="M13" s="83">
        <v>81489253.01</v>
      </c>
      <c r="N13" s="11"/>
      <c r="O13" s="11"/>
      <c r="P13" s="11"/>
      <c r="Q13" s="11"/>
      <c r="R13" s="11"/>
      <c r="S13" s="11"/>
      <c r="T13" s="11"/>
      <c r="U13" s="11"/>
    </row>
    <row r="14" spans="1:21" s="5" customFormat="1" ht="27" customHeight="1">
      <c r="A14" s="11"/>
      <c r="B14" s="15" t="s">
        <v>42</v>
      </c>
      <c r="C14" s="62">
        <v>102077578.66</v>
      </c>
      <c r="D14" s="40">
        <v>3348721.46</v>
      </c>
      <c r="E14" s="72">
        <v>2907940</v>
      </c>
      <c r="F14" s="62">
        <v>22684013.56</v>
      </c>
      <c r="G14" s="32">
        <v>1146631</v>
      </c>
      <c r="H14" s="32">
        <v>448586</v>
      </c>
      <c r="I14" s="32">
        <v>20000</v>
      </c>
      <c r="J14" s="32">
        <v>66630.44</v>
      </c>
      <c r="K14" s="32">
        <v>22714228.94</v>
      </c>
      <c r="L14" s="32">
        <v>2867857</v>
      </c>
      <c r="M14" s="83">
        <v>80574086</v>
      </c>
      <c r="N14" s="11"/>
      <c r="O14" s="11"/>
      <c r="P14" s="11"/>
      <c r="Q14" s="11"/>
      <c r="R14" s="11"/>
      <c r="S14" s="11"/>
      <c r="T14" s="11"/>
      <c r="U14" s="11"/>
    </row>
    <row r="15" spans="1:21" s="5" customFormat="1" ht="242.25" customHeight="1">
      <c r="A15" s="11"/>
      <c r="B15" s="68" t="s">
        <v>70</v>
      </c>
      <c r="C15" s="31" t="s">
        <v>73</v>
      </c>
      <c r="D15" s="31" t="s">
        <v>26</v>
      </c>
      <c r="E15" s="66" t="s">
        <v>79</v>
      </c>
      <c r="F15" s="75" t="s">
        <v>80</v>
      </c>
      <c r="G15" s="33" t="s">
        <v>29</v>
      </c>
      <c r="H15" s="33" t="s">
        <v>29</v>
      </c>
      <c r="I15" s="33" t="s">
        <v>29</v>
      </c>
      <c r="J15" s="33" t="s">
        <v>29</v>
      </c>
      <c r="K15" s="33" t="s">
        <v>29</v>
      </c>
      <c r="L15" s="33" t="s">
        <v>29</v>
      </c>
      <c r="M15" s="84" t="s">
        <v>29</v>
      </c>
      <c r="N15" s="11"/>
      <c r="O15" s="11"/>
      <c r="P15" s="11"/>
      <c r="Q15" s="11"/>
      <c r="R15" s="11"/>
      <c r="S15" s="11"/>
      <c r="T15" s="11"/>
      <c r="U15" s="11"/>
    </row>
    <row r="16" spans="1:21" s="4" customFormat="1" ht="15">
      <c r="A16" s="10"/>
      <c r="B16" s="117" t="s">
        <v>2</v>
      </c>
      <c r="C16" s="117"/>
      <c r="D16" s="117"/>
      <c r="E16" s="117"/>
      <c r="F16" s="117"/>
      <c r="G16" s="117"/>
      <c r="H16" s="117"/>
      <c r="I16" s="117"/>
      <c r="J16" s="117"/>
      <c r="K16" s="117"/>
      <c r="L16" s="117"/>
      <c r="M16" s="82"/>
      <c r="N16" s="10"/>
      <c r="O16" s="10"/>
      <c r="P16" s="10"/>
      <c r="Q16" s="10"/>
      <c r="R16" s="10"/>
      <c r="S16" s="10"/>
      <c r="T16" s="10"/>
      <c r="U16" s="10"/>
    </row>
    <row r="17" spans="1:21" s="5" customFormat="1" ht="52.5" customHeight="1">
      <c r="A17" s="11"/>
      <c r="B17" s="15" t="s">
        <v>71</v>
      </c>
      <c r="C17" s="40">
        <f>C13</f>
        <v>104811013.01</v>
      </c>
      <c r="D17" s="40">
        <f>D13</f>
        <v>3351780</v>
      </c>
      <c r="E17" s="62">
        <f>E13</f>
        <v>3084609.94</v>
      </c>
      <c r="F17" s="62">
        <f aca="true" t="shared" si="0" ref="F17:H18">F13</f>
        <v>26483840</v>
      </c>
      <c r="G17" s="32">
        <f t="shared" si="0"/>
        <v>1146631</v>
      </c>
      <c r="H17" s="32">
        <f t="shared" si="0"/>
        <v>448586.08</v>
      </c>
      <c r="I17" s="32">
        <v>20000</v>
      </c>
      <c r="J17" s="32">
        <v>66631</v>
      </c>
      <c r="K17" s="32">
        <v>22714228.94</v>
      </c>
      <c r="L17" s="32">
        <f>L13</f>
        <v>2867857</v>
      </c>
      <c r="M17" s="83">
        <v>81489253.01</v>
      </c>
      <c r="N17" s="11"/>
      <c r="O17" s="11"/>
      <c r="P17" s="11"/>
      <c r="Q17" s="11"/>
      <c r="R17" s="11"/>
      <c r="S17" s="11"/>
      <c r="T17" s="11"/>
      <c r="U17" s="11"/>
    </row>
    <row r="18" spans="1:21" s="5" customFormat="1" ht="27" customHeight="1">
      <c r="A18" s="11"/>
      <c r="B18" s="15" t="s">
        <v>72</v>
      </c>
      <c r="C18" s="40">
        <v>102077578.66</v>
      </c>
      <c r="D18" s="40">
        <f>D14</f>
        <v>3348721.46</v>
      </c>
      <c r="E18" s="62">
        <f>E14</f>
        <v>2907940</v>
      </c>
      <c r="F18" s="62">
        <f t="shared" si="0"/>
        <v>22684013.56</v>
      </c>
      <c r="G18" s="32">
        <f t="shared" si="0"/>
        <v>1146631</v>
      </c>
      <c r="H18" s="32">
        <f t="shared" si="0"/>
        <v>448586</v>
      </c>
      <c r="I18" s="32">
        <v>20000</v>
      </c>
      <c r="J18" s="32">
        <v>66630.44</v>
      </c>
      <c r="K18" s="32">
        <f>K17</f>
        <v>22714228.94</v>
      </c>
      <c r="L18" s="32">
        <f>L14</f>
        <v>2867857</v>
      </c>
      <c r="M18" s="83">
        <v>80574086</v>
      </c>
      <c r="N18" s="11"/>
      <c r="O18" s="11"/>
      <c r="P18" s="11"/>
      <c r="Q18" s="11"/>
      <c r="R18" s="11"/>
      <c r="S18" s="11"/>
      <c r="T18" s="11"/>
      <c r="U18" s="11"/>
    </row>
    <row r="19" spans="1:21" s="5" customFormat="1" ht="15.75" customHeight="1">
      <c r="A19" s="11"/>
      <c r="B19" s="106" t="s">
        <v>10</v>
      </c>
      <c r="C19" s="107"/>
      <c r="D19" s="107"/>
      <c r="E19" s="107"/>
      <c r="F19" s="107"/>
      <c r="G19" s="107"/>
      <c r="H19" s="107"/>
      <c r="I19" s="107"/>
      <c r="J19" s="107"/>
      <c r="K19" s="107"/>
      <c r="L19" s="108"/>
      <c r="M19" s="84"/>
      <c r="N19" s="11"/>
      <c r="O19" s="11"/>
      <c r="P19" s="11"/>
      <c r="Q19" s="11"/>
      <c r="R19" s="11"/>
      <c r="S19" s="11"/>
      <c r="T19" s="11"/>
      <c r="U19" s="11"/>
    </row>
    <row r="20" spans="1:21" s="8" customFormat="1" ht="27" customHeight="1">
      <c r="A20" s="12"/>
      <c r="B20" s="15" t="s">
        <v>9</v>
      </c>
      <c r="C20" s="46">
        <v>3</v>
      </c>
      <c r="D20" s="47">
        <v>6</v>
      </c>
      <c r="E20" s="47">
        <v>4</v>
      </c>
      <c r="F20" s="65">
        <v>5</v>
      </c>
      <c r="G20" s="34">
        <v>1</v>
      </c>
      <c r="H20" s="34">
        <v>1</v>
      </c>
      <c r="I20" s="34">
        <v>2</v>
      </c>
      <c r="J20" s="34">
        <v>1</v>
      </c>
      <c r="K20" s="34">
        <v>3</v>
      </c>
      <c r="L20" s="34">
        <v>2</v>
      </c>
      <c r="M20" s="85">
        <v>3</v>
      </c>
      <c r="N20" s="12"/>
      <c r="O20" s="12"/>
      <c r="P20" s="12"/>
      <c r="Q20" s="12"/>
      <c r="R20" s="12"/>
      <c r="S20" s="12"/>
      <c r="T20" s="12"/>
      <c r="U20" s="12"/>
    </row>
    <row r="21" spans="1:21" s="54" customFormat="1" ht="140.25" customHeight="1">
      <c r="A21" s="52"/>
      <c r="B21" s="16" t="s">
        <v>15</v>
      </c>
      <c r="C21" s="31" t="s">
        <v>30</v>
      </c>
      <c r="D21" s="31" t="s">
        <v>58</v>
      </c>
      <c r="E21" s="66" t="s">
        <v>68</v>
      </c>
      <c r="F21" s="76" t="s">
        <v>82</v>
      </c>
      <c r="G21" s="53" t="s">
        <v>51</v>
      </c>
      <c r="H21" s="53" t="s">
        <v>53</v>
      </c>
      <c r="I21" s="53" t="s">
        <v>56</v>
      </c>
      <c r="J21" s="53" t="s">
        <v>59</v>
      </c>
      <c r="K21" s="53" t="s">
        <v>52</v>
      </c>
      <c r="L21" s="53" t="s">
        <v>54</v>
      </c>
      <c r="M21" s="86" t="s">
        <v>105</v>
      </c>
      <c r="N21" s="52"/>
      <c r="O21" s="52"/>
      <c r="P21" s="52"/>
      <c r="Q21" s="52"/>
      <c r="R21" s="52"/>
      <c r="S21" s="52"/>
      <c r="T21" s="52"/>
      <c r="U21" s="52"/>
    </row>
    <row r="22" spans="1:21" s="8" customFormat="1" ht="13.5" customHeight="1">
      <c r="A22" s="12"/>
      <c r="B22" s="15" t="s">
        <v>37</v>
      </c>
      <c r="C22" s="41">
        <f>1/C20</f>
        <v>0.3333333333333333</v>
      </c>
      <c r="D22" s="41">
        <f>1/D20</f>
        <v>0.16666666666666666</v>
      </c>
      <c r="E22" s="41">
        <f>1/E20</f>
        <v>0.25</v>
      </c>
      <c r="F22" s="41">
        <f>1/F20</f>
        <v>0.2</v>
      </c>
      <c r="G22" s="34">
        <v>1</v>
      </c>
      <c r="H22" s="33">
        <v>1</v>
      </c>
      <c r="I22" s="34">
        <v>0.5</v>
      </c>
      <c r="J22" s="33">
        <v>1</v>
      </c>
      <c r="K22" s="78">
        <f>1/K20</f>
        <v>0.3333333333333333</v>
      </c>
      <c r="L22" s="34">
        <v>0.5</v>
      </c>
      <c r="M22" s="87">
        <f>1/M20</f>
        <v>0.3333333333333333</v>
      </c>
      <c r="N22" s="12"/>
      <c r="O22" s="12"/>
      <c r="P22" s="12"/>
      <c r="Q22" s="12"/>
      <c r="R22" s="12"/>
      <c r="S22" s="12"/>
      <c r="T22" s="12"/>
      <c r="U22" s="12"/>
    </row>
    <row r="23" spans="1:21" s="8" customFormat="1" ht="31.5" customHeight="1">
      <c r="A23" s="12"/>
      <c r="B23" s="15" t="s">
        <v>38</v>
      </c>
      <c r="C23" s="46">
        <v>2</v>
      </c>
      <c r="D23" s="46">
        <v>2.1</v>
      </c>
      <c r="E23" s="62">
        <v>5</v>
      </c>
      <c r="F23" s="65">
        <v>100</v>
      </c>
      <c r="G23" s="34">
        <v>1</v>
      </c>
      <c r="H23" s="33">
        <v>1</v>
      </c>
      <c r="I23" s="34">
        <v>5</v>
      </c>
      <c r="J23" s="33">
        <v>4.5</v>
      </c>
      <c r="K23" s="79">
        <v>5</v>
      </c>
      <c r="L23" s="34">
        <v>10</v>
      </c>
      <c r="M23" s="85">
        <v>39</v>
      </c>
      <c r="N23" s="12"/>
      <c r="O23" s="12"/>
      <c r="P23" s="12"/>
      <c r="Q23" s="12"/>
      <c r="R23" s="12"/>
      <c r="S23" s="12"/>
      <c r="T23" s="12"/>
      <c r="U23" s="12"/>
    </row>
    <row r="24" spans="1:21" s="8" customFormat="1" ht="14.25" customHeight="1">
      <c r="A24" s="12"/>
      <c r="B24" s="15" t="s">
        <v>39</v>
      </c>
      <c r="C24" s="46">
        <v>2</v>
      </c>
      <c r="D24" s="47">
        <v>2.1</v>
      </c>
      <c r="E24" s="62">
        <v>5.3</v>
      </c>
      <c r="F24" s="65">
        <v>100</v>
      </c>
      <c r="G24" s="34">
        <v>1</v>
      </c>
      <c r="H24" s="33">
        <v>1</v>
      </c>
      <c r="I24" s="34">
        <v>5</v>
      </c>
      <c r="J24" s="33">
        <v>4.5</v>
      </c>
      <c r="K24" s="34">
        <v>5</v>
      </c>
      <c r="L24" s="34">
        <v>10</v>
      </c>
      <c r="M24" s="85">
        <v>56</v>
      </c>
      <c r="N24" s="12"/>
      <c r="O24" s="12"/>
      <c r="P24" s="12"/>
      <c r="Q24" s="12"/>
      <c r="R24" s="12"/>
      <c r="S24" s="12"/>
      <c r="T24" s="12"/>
      <c r="U24" s="12"/>
    </row>
    <row r="25" spans="1:21" s="22" customFormat="1" ht="102">
      <c r="A25" s="21"/>
      <c r="B25" s="17" t="s">
        <v>40</v>
      </c>
      <c r="C25" s="40">
        <f>C24/C23</f>
        <v>1</v>
      </c>
      <c r="D25" s="40">
        <f>D24/D23</f>
        <v>1</v>
      </c>
      <c r="E25" s="62">
        <f>E24/E23</f>
        <v>1.06</v>
      </c>
      <c r="F25" s="62">
        <f>F23/F24</f>
        <v>1</v>
      </c>
      <c r="G25" s="62">
        <f aca="true" t="shared" si="1" ref="G25:L25">G24/G23</f>
        <v>1</v>
      </c>
      <c r="H25" s="40">
        <f t="shared" si="1"/>
        <v>1</v>
      </c>
      <c r="I25" s="62">
        <f t="shared" si="1"/>
        <v>1</v>
      </c>
      <c r="J25" s="62">
        <f t="shared" si="1"/>
        <v>1</v>
      </c>
      <c r="K25" s="62">
        <f t="shared" si="1"/>
        <v>1</v>
      </c>
      <c r="L25" s="40">
        <f t="shared" si="1"/>
        <v>1</v>
      </c>
      <c r="M25" s="88">
        <f>M24/M23</f>
        <v>1.435897435897436</v>
      </c>
      <c r="N25" s="21"/>
      <c r="O25" s="21"/>
      <c r="P25" s="21"/>
      <c r="Q25" s="21"/>
      <c r="R25" s="21"/>
      <c r="S25" s="21"/>
      <c r="T25" s="21"/>
      <c r="U25" s="21"/>
    </row>
    <row r="26" spans="1:21" s="54" customFormat="1" ht="95.25" customHeight="1">
      <c r="A26" s="52"/>
      <c r="B26" s="15" t="s">
        <v>20</v>
      </c>
      <c r="C26" s="61" t="s">
        <v>63</v>
      </c>
      <c r="D26" s="31" t="s">
        <v>31</v>
      </c>
      <c r="E26" s="66" t="s">
        <v>66</v>
      </c>
      <c r="F26" s="77" t="s">
        <v>83</v>
      </c>
      <c r="G26" s="55"/>
      <c r="H26" s="53"/>
      <c r="I26" s="53" t="s">
        <v>57</v>
      </c>
      <c r="J26" s="53"/>
      <c r="K26" s="75" t="s">
        <v>97</v>
      </c>
      <c r="L26" s="66" t="s">
        <v>55</v>
      </c>
      <c r="M26" s="86" t="s">
        <v>106</v>
      </c>
      <c r="N26" s="52"/>
      <c r="O26" s="52"/>
      <c r="P26" s="52"/>
      <c r="Q26" s="52"/>
      <c r="R26" s="52"/>
      <c r="S26" s="52"/>
      <c r="T26" s="52"/>
      <c r="U26" s="52"/>
    </row>
    <row r="27" spans="1:21" s="8" customFormat="1" ht="13.5" customHeight="1">
      <c r="A27" s="12"/>
      <c r="B27" s="15" t="s">
        <v>37</v>
      </c>
      <c r="C27" s="41">
        <f>1/C20</f>
        <v>0.3333333333333333</v>
      </c>
      <c r="D27" s="41">
        <f>1/D20</f>
        <v>0.16666666666666666</v>
      </c>
      <c r="E27" s="41">
        <f>1/E20</f>
        <v>0.25</v>
      </c>
      <c r="F27" s="41">
        <f>1/F20</f>
        <v>0.2</v>
      </c>
      <c r="G27" s="34"/>
      <c r="H27" s="34"/>
      <c r="I27" s="34">
        <v>0.5</v>
      </c>
      <c r="J27" s="34"/>
      <c r="K27" s="78">
        <f>1/3</f>
        <v>0.3333333333333333</v>
      </c>
      <c r="L27" s="34">
        <v>0.5</v>
      </c>
      <c r="M27" s="87">
        <f>1/M20</f>
        <v>0.3333333333333333</v>
      </c>
      <c r="N27" s="12"/>
      <c r="O27" s="12"/>
      <c r="P27" s="12"/>
      <c r="Q27" s="12"/>
      <c r="R27" s="12"/>
      <c r="S27" s="12"/>
      <c r="T27" s="12"/>
      <c r="U27" s="12"/>
    </row>
    <row r="28" spans="1:21" s="8" customFormat="1" ht="23.25" customHeight="1">
      <c r="A28" s="12"/>
      <c r="B28" s="15" t="s">
        <v>38</v>
      </c>
      <c r="C28" s="46">
        <v>30</v>
      </c>
      <c r="D28" s="46">
        <v>3.2</v>
      </c>
      <c r="E28" s="62">
        <v>3</v>
      </c>
      <c r="F28" s="65">
        <v>10</v>
      </c>
      <c r="G28" s="34"/>
      <c r="H28" s="34"/>
      <c r="I28" s="34">
        <v>10</v>
      </c>
      <c r="J28" s="34"/>
      <c r="K28" s="34">
        <v>1</v>
      </c>
      <c r="L28" s="34">
        <v>30</v>
      </c>
      <c r="M28" s="85">
        <v>13</v>
      </c>
      <c r="N28" s="12"/>
      <c r="O28" s="12"/>
      <c r="P28" s="12"/>
      <c r="Q28" s="12"/>
      <c r="R28" s="12"/>
      <c r="S28" s="12"/>
      <c r="T28" s="12"/>
      <c r="U28" s="12"/>
    </row>
    <row r="29" spans="1:21" s="8" customFormat="1" ht="17.25" customHeight="1">
      <c r="A29" s="12"/>
      <c r="B29" s="15" t="s">
        <v>39</v>
      </c>
      <c r="C29" s="46">
        <v>30</v>
      </c>
      <c r="D29" s="69">
        <v>3.2</v>
      </c>
      <c r="E29" s="62">
        <v>3</v>
      </c>
      <c r="F29" s="65">
        <v>10</v>
      </c>
      <c r="G29" s="34"/>
      <c r="H29" s="34"/>
      <c r="I29" s="34">
        <v>10</v>
      </c>
      <c r="J29" s="34"/>
      <c r="K29" s="34">
        <v>1</v>
      </c>
      <c r="L29" s="34">
        <v>30</v>
      </c>
      <c r="M29" s="85">
        <v>19</v>
      </c>
      <c r="N29" s="12"/>
      <c r="O29" s="12"/>
      <c r="P29" s="12"/>
      <c r="Q29" s="12"/>
      <c r="R29" s="12"/>
      <c r="S29" s="12"/>
      <c r="T29" s="12"/>
      <c r="U29" s="12"/>
    </row>
    <row r="30" spans="1:21" s="8" customFormat="1" ht="102">
      <c r="A30" s="12"/>
      <c r="B30" s="15" t="s">
        <v>40</v>
      </c>
      <c r="C30" s="41">
        <f>C29/C28</f>
        <v>1</v>
      </c>
      <c r="D30" s="41">
        <f>D29/D28</f>
        <v>1</v>
      </c>
      <c r="E30" s="41">
        <f>E29/E28</f>
        <v>1</v>
      </c>
      <c r="F30" s="41">
        <f>F29/F28</f>
        <v>1</v>
      </c>
      <c r="G30" s="41"/>
      <c r="H30" s="41"/>
      <c r="I30" s="41">
        <f>I29/I28</f>
        <v>1</v>
      </c>
      <c r="J30" s="41"/>
      <c r="K30" s="41">
        <f>K29/K28</f>
        <v>1</v>
      </c>
      <c r="L30" s="41">
        <f>L29/L28</f>
        <v>1</v>
      </c>
      <c r="M30" s="87">
        <f>M29/M28</f>
        <v>1.4615384615384615</v>
      </c>
      <c r="N30" s="12"/>
      <c r="O30" s="12"/>
      <c r="P30" s="12"/>
      <c r="Q30" s="12"/>
      <c r="R30" s="12"/>
      <c r="S30" s="12"/>
      <c r="T30" s="12"/>
      <c r="U30" s="12"/>
    </row>
    <row r="31" spans="1:21" s="5" customFormat="1" ht="88.5" customHeight="1">
      <c r="A31" s="11"/>
      <c r="B31" s="15" t="s">
        <v>19</v>
      </c>
      <c r="C31" s="60" t="s">
        <v>64</v>
      </c>
      <c r="D31" s="31" t="s">
        <v>60</v>
      </c>
      <c r="E31" s="66" t="s">
        <v>32</v>
      </c>
      <c r="F31" s="76" t="s">
        <v>84</v>
      </c>
      <c r="G31" s="33"/>
      <c r="H31" s="33"/>
      <c r="I31" s="33"/>
      <c r="J31" s="33"/>
      <c r="K31" s="75" t="s">
        <v>98</v>
      </c>
      <c r="L31" s="33"/>
      <c r="M31" s="84" t="s">
        <v>107</v>
      </c>
      <c r="N31" s="11"/>
      <c r="O31" s="11"/>
      <c r="P31" s="11"/>
      <c r="Q31" s="11"/>
      <c r="R31" s="11"/>
      <c r="S31" s="11"/>
      <c r="T31" s="11"/>
      <c r="U31" s="11"/>
    </row>
    <row r="32" spans="1:21" s="8" customFormat="1" ht="15" customHeight="1">
      <c r="A32" s="12"/>
      <c r="B32" s="15" t="s">
        <v>37</v>
      </c>
      <c r="C32" s="41">
        <f>1/C20</f>
        <v>0.3333333333333333</v>
      </c>
      <c r="D32" s="41">
        <f>1/D20</f>
        <v>0.16666666666666666</v>
      </c>
      <c r="E32" s="41">
        <f>1/E20</f>
        <v>0.25</v>
      </c>
      <c r="F32" s="41">
        <f>1/F20</f>
        <v>0.2</v>
      </c>
      <c r="G32" s="34"/>
      <c r="H32" s="34"/>
      <c r="I32" s="34"/>
      <c r="J32" s="34"/>
      <c r="K32" s="78">
        <f>1/3</f>
        <v>0.3333333333333333</v>
      </c>
      <c r="L32" s="34"/>
      <c r="M32" s="87">
        <f>1/M20</f>
        <v>0.3333333333333333</v>
      </c>
      <c r="N32" s="12"/>
      <c r="O32" s="12"/>
      <c r="P32" s="12"/>
      <c r="Q32" s="12"/>
      <c r="R32" s="12"/>
      <c r="S32" s="12"/>
      <c r="T32" s="12"/>
      <c r="U32" s="12"/>
    </row>
    <row r="33" spans="1:21" s="8" customFormat="1" ht="21.75" customHeight="1">
      <c r="A33" s="12"/>
      <c r="B33" s="15" t="s">
        <v>38</v>
      </c>
      <c r="C33" s="46">
        <v>5.2</v>
      </c>
      <c r="D33" s="46">
        <v>3.2</v>
      </c>
      <c r="E33" s="62">
        <v>100</v>
      </c>
      <c r="F33" s="65">
        <v>5</v>
      </c>
      <c r="G33" s="34"/>
      <c r="H33" s="34"/>
      <c r="I33" s="34"/>
      <c r="J33" s="34"/>
      <c r="K33" s="34">
        <v>1</v>
      </c>
      <c r="L33" s="34"/>
      <c r="M33" s="85">
        <v>593</v>
      </c>
      <c r="N33" s="12"/>
      <c r="O33" s="12"/>
      <c r="P33" s="12"/>
      <c r="Q33" s="12"/>
      <c r="R33" s="12"/>
      <c r="S33" s="12"/>
      <c r="T33" s="12"/>
      <c r="U33" s="12"/>
    </row>
    <row r="34" spans="1:21" s="8" customFormat="1" ht="13.5" customHeight="1">
      <c r="A34" s="12"/>
      <c r="B34" s="15" t="s">
        <v>39</v>
      </c>
      <c r="C34" s="46">
        <v>5.2</v>
      </c>
      <c r="D34" s="46">
        <v>3.2</v>
      </c>
      <c r="E34" s="62">
        <v>100</v>
      </c>
      <c r="F34" s="65">
        <v>5</v>
      </c>
      <c r="G34" s="34"/>
      <c r="H34" s="34"/>
      <c r="I34" s="34"/>
      <c r="J34" s="34"/>
      <c r="K34" s="34">
        <v>1</v>
      </c>
      <c r="L34" s="34"/>
      <c r="M34" s="85">
        <v>870</v>
      </c>
      <c r="N34" s="12"/>
      <c r="O34" s="12"/>
      <c r="P34" s="12"/>
      <c r="Q34" s="12"/>
      <c r="R34" s="12"/>
      <c r="S34" s="12"/>
      <c r="T34" s="12"/>
      <c r="U34" s="12"/>
    </row>
    <row r="35" spans="1:21" s="8" customFormat="1" ht="102">
      <c r="A35" s="12"/>
      <c r="B35" s="15" t="s">
        <v>40</v>
      </c>
      <c r="C35" s="41">
        <f>C34/C33</f>
        <v>1</v>
      </c>
      <c r="D35" s="41">
        <f>D34/D33</f>
        <v>1</v>
      </c>
      <c r="E35" s="41">
        <f>E34/E33</f>
        <v>1</v>
      </c>
      <c r="F35" s="41">
        <f>F34/F33</f>
        <v>1</v>
      </c>
      <c r="G35" s="34"/>
      <c r="H35" s="34"/>
      <c r="I35" s="34"/>
      <c r="J35" s="34"/>
      <c r="K35" s="34">
        <f>K34/K33</f>
        <v>1</v>
      </c>
      <c r="L35" s="34"/>
      <c r="M35" s="87">
        <f>M34/M33</f>
        <v>1.4671163575042159</v>
      </c>
      <c r="N35" s="12"/>
      <c r="O35" s="12"/>
      <c r="P35" s="12"/>
      <c r="Q35" s="12"/>
      <c r="R35" s="12"/>
      <c r="S35" s="12"/>
      <c r="T35" s="12"/>
      <c r="U35" s="12"/>
    </row>
    <row r="36" spans="1:21" s="5" customFormat="1" ht="81" customHeight="1">
      <c r="A36" s="11"/>
      <c r="B36" s="15" t="s">
        <v>18</v>
      </c>
      <c r="C36" s="31"/>
      <c r="D36" s="31" t="s">
        <v>61</v>
      </c>
      <c r="E36" s="66" t="s">
        <v>67</v>
      </c>
      <c r="F36" s="76" t="s">
        <v>85</v>
      </c>
      <c r="G36" s="33"/>
      <c r="H36" s="33"/>
      <c r="I36" s="33"/>
      <c r="J36" s="33"/>
      <c r="K36" s="33"/>
      <c r="L36" s="33"/>
      <c r="M36" s="84"/>
      <c r="N36" s="11"/>
      <c r="O36" s="11"/>
      <c r="P36" s="11"/>
      <c r="Q36" s="11"/>
      <c r="R36" s="11"/>
      <c r="S36" s="11"/>
      <c r="T36" s="11"/>
      <c r="U36" s="11"/>
    </row>
    <row r="37" spans="1:21" s="8" customFormat="1" ht="13.5" customHeight="1">
      <c r="A37" s="12"/>
      <c r="B37" s="15" t="s">
        <v>37</v>
      </c>
      <c r="C37" s="41"/>
      <c r="D37" s="41">
        <f>1/D20</f>
        <v>0.16666666666666666</v>
      </c>
      <c r="E37" s="41">
        <f>1/E20</f>
        <v>0.25</v>
      </c>
      <c r="F37" s="41">
        <f>1/F20</f>
        <v>0.2</v>
      </c>
      <c r="G37" s="34"/>
      <c r="H37" s="34"/>
      <c r="I37" s="34"/>
      <c r="J37" s="34"/>
      <c r="K37" s="34"/>
      <c r="L37" s="34"/>
      <c r="M37" s="85"/>
      <c r="N37" s="12"/>
      <c r="O37" s="12"/>
      <c r="P37" s="12"/>
      <c r="Q37" s="12"/>
      <c r="R37" s="12"/>
      <c r="S37" s="12"/>
      <c r="T37" s="12"/>
      <c r="U37" s="12"/>
    </row>
    <row r="38" spans="1:21" s="8" customFormat="1" ht="26.25" customHeight="1">
      <c r="A38" s="12"/>
      <c r="B38" s="15" t="s">
        <v>38</v>
      </c>
      <c r="C38" s="46"/>
      <c r="D38" s="46">
        <v>2.1</v>
      </c>
      <c r="E38" s="65">
        <v>4</v>
      </c>
      <c r="F38" s="65">
        <v>100</v>
      </c>
      <c r="G38" s="34"/>
      <c r="H38" s="34"/>
      <c r="I38" s="34"/>
      <c r="J38" s="34"/>
      <c r="K38" s="34"/>
      <c r="L38" s="34"/>
      <c r="M38" s="85"/>
      <c r="N38" s="12"/>
      <c r="O38" s="12"/>
      <c r="P38" s="12"/>
      <c r="Q38" s="12"/>
      <c r="R38" s="12"/>
      <c r="S38" s="12"/>
      <c r="T38" s="12"/>
      <c r="U38" s="12"/>
    </row>
    <row r="39" spans="1:21" s="8" customFormat="1" ht="15.75" customHeight="1">
      <c r="A39" s="12"/>
      <c r="B39" s="15" t="s">
        <v>39</v>
      </c>
      <c r="C39" s="46"/>
      <c r="D39" s="46">
        <v>2.1</v>
      </c>
      <c r="E39" s="65">
        <v>4</v>
      </c>
      <c r="F39" s="65">
        <v>100</v>
      </c>
      <c r="G39" s="34"/>
      <c r="H39" s="34"/>
      <c r="I39" s="34"/>
      <c r="J39" s="34"/>
      <c r="K39" s="34"/>
      <c r="L39" s="34"/>
      <c r="M39" s="85"/>
      <c r="N39" s="12"/>
      <c r="O39" s="12"/>
      <c r="P39" s="12"/>
      <c r="Q39" s="12"/>
      <c r="R39" s="12"/>
      <c r="S39" s="12"/>
      <c r="T39" s="12"/>
      <c r="U39" s="12"/>
    </row>
    <row r="40" spans="1:21" s="8" customFormat="1" ht="102">
      <c r="A40" s="12"/>
      <c r="B40" s="15" t="s">
        <v>40</v>
      </c>
      <c r="C40" s="41"/>
      <c r="D40" s="41">
        <f>D39/D38</f>
        <v>1</v>
      </c>
      <c r="E40" s="41">
        <f>E39/E38</f>
        <v>1</v>
      </c>
      <c r="F40" s="65">
        <f>F39/F38</f>
        <v>1</v>
      </c>
      <c r="G40" s="34"/>
      <c r="H40" s="34"/>
      <c r="I40" s="34"/>
      <c r="J40" s="34"/>
      <c r="K40" s="34"/>
      <c r="L40" s="34"/>
      <c r="M40" s="85"/>
      <c r="N40" s="12"/>
      <c r="O40" s="12"/>
      <c r="P40" s="12"/>
      <c r="Q40" s="12"/>
      <c r="R40" s="12"/>
      <c r="S40" s="12"/>
      <c r="T40" s="12"/>
      <c r="U40" s="12"/>
    </row>
    <row r="41" spans="1:21" s="5" customFormat="1" ht="78.75">
      <c r="A41" s="11"/>
      <c r="B41" s="15" t="s">
        <v>17</v>
      </c>
      <c r="C41" s="31"/>
      <c r="D41" s="31" t="s">
        <v>75</v>
      </c>
      <c r="E41" s="65"/>
      <c r="F41" s="76" t="s">
        <v>86</v>
      </c>
      <c r="G41" s="33"/>
      <c r="H41" s="33"/>
      <c r="I41" s="33"/>
      <c r="J41" s="33"/>
      <c r="K41" s="33"/>
      <c r="L41" s="33"/>
      <c r="M41" s="84"/>
      <c r="N41" s="11"/>
      <c r="O41" s="11"/>
      <c r="P41" s="11"/>
      <c r="Q41" s="11"/>
      <c r="R41" s="11"/>
      <c r="S41" s="11"/>
      <c r="T41" s="11"/>
      <c r="U41" s="11"/>
    </row>
    <row r="42" spans="1:21" s="8" customFormat="1" ht="13.5" customHeight="1">
      <c r="A42" s="12"/>
      <c r="B42" s="15" t="s">
        <v>37</v>
      </c>
      <c r="C42" s="41"/>
      <c r="D42" s="41">
        <f>1/D20</f>
        <v>0.16666666666666666</v>
      </c>
      <c r="E42" s="65"/>
      <c r="F42" s="65">
        <f>1/F20</f>
        <v>0.2</v>
      </c>
      <c r="G42" s="34"/>
      <c r="H42" s="34"/>
      <c r="I42" s="34"/>
      <c r="J42" s="34"/>
      <c r="K42" s="34"/>
      <c r="L42" s="34"/>
      <c r="M42" s="85"/>
      <c r="N42" s="12"/>
      <c r="O42" s="12"/>
      <c r="P42" s="12"/>
      <c r="Q42" s="12"/>
      <c r="R42" s="12"/>
      <c r="S42" s="12"/>
      <c r="T42" s="12"/>
      <c r="U42" s="12"/>
    </row>
    <row r="43" spans="1:21" s="8" customFormat="1" ht="24" customHeight="1">
      <c r="A43" s="12"/>
      <c r="B43" s="15" t="s">
        <v>38</v>
      </c>
      <c r="C43" s="46"/>
      <c r="D43" s="46">
        <v>5.2</v>
      </c>
      <c r="E43" s="65"/>
      <c r="F43" s="65">
        <v>10</v>
      </c>
      <c r="G43" s="34"/>
      <c r="H43" s="34"/>
      <c r="I43" s="34"/>
      <c r="J43" s="34"/>
      <c r="K43" s="34"/>
      <c r="L43" s="34"/>
      <c r="M43" s="85"/>
      <c r="N43" s="12"/>
      <c r="O43" s="12"/>
      <c r="P43" s="12"/>
      <c r="Q43" s="12"/>
      <c r="R43" s="12"/>
      <c r="S43" s="12"/>
      <c r="T43" s="12"/>
      <c r="U43" s="12"/>
    </row>
    <row r="44" spans="1:21" s="8" customFormat="1" ht="15.75" customHeight="1">
      <c r="A44" s="12"/>
      <c r="B44" s="15" t="s">
        <v>39</v>
      </c>
      <c r="C44" s="46"/>
      <c r="D44" s="46">
        <v>5.2</v>
      </c>
      <c r="E44" s="65"/>
      <c r="F44" s="65">
        <v>10</v>
      </c>
      <c r="G44" s="34"/>
      <c r="H44" s="34"/>
      <c r="I44" s="34"/>
      <c r="J44" s="34"/>
      <c r="K44" s="34"/>
      <c r="L44" s="34"/>
      <c r="M44" s="85"/>
      <c r="N44" s="12"/>
      <c r="O44" s="12"/>
      <c r="P44" s="12"/>
      <c r="Q44" s="12"/>
      <c r="R44" s="12"/>
      <c r="S44" s="12"/>
      <c r="T44" s="12"/>
      <c r="U44" s="12"/>
    </row>
    <row r="45" spans="1:21" s="8" customFormat="1" ht="79.5" customHeight="1">
      <c r="A45" s="12"/>
      <c r="B45" s="15" t="s">
        <v>40</v>
      </c>
      <c r="C45" s="41"/>
      <c r="D45" s="41">
        <f>D44/D43</f>
        <v>1</v>
      </c>
      <c r="E45" s="65"/>
      <c r="F45" s="65">
        <f>F44/F43</f>
        <v>1</v>
      </c>
      <c r="G45" s="34"/>
      <c r="H45" s="34"/>
      <c r="I45" s="34"/>
      <c r="J45" s="34"/>
      <c r="K45" s="34"/>
      <c r="L45" s="34"/>
      <c r="M45" s="85"/>
      <c r="N45" s="12"/>
      <c r="O45" s="12"/>
      <c r="P45" s="12"/>
      <c r="Q45" s="12"/>
      <c r="R45" s="12"/>
      <c r="S45" s="12"/>
      <c r="T45" s="12"/>
      <c r="U45" s="12"/>
    </row>
    <row r="46" spans="1:21" s="5" customFormat="1" ht="58.5" customHeight="1">
      <c r="A46" s="11"/>
      <c r="B46" s="15" t="s">
        <v>16</v>
      </c>
      <c r="C46" s="31"/>
      <c r="D46" s="46" t="s">
        <v>62</v>
      </c>
      <c r="E46" s="65"/>
      <c r="F46" s="65"/>
      <c r="G46" s="33"/>
      <c r="H46" s="33"/>
      <c r="I46" s="33"/>
      <c r="J46" s="33"/>
      <c r="K46" s="33"/>
      <c r="L46" s="33"/>
      <c r="M46" s="84"/>
      <c r="N46" s="11"/>
      <c r="O46" s="11"/>
      <c r="P46" s="11"/>
      <c r="Q46" s="11"/>
      <c r="R46" s="11"/>
      <c r="S46" s="11"/>
      <c r="T46" s="11"/>
      <c r="U46" s="11"/>
    </row>
    <row r="47" spans="1:21" s="3" customFormat="1" ht="13.5" customHeight="1">
      <c r="A47" s="11"/>
      <c r="B47" s="15" t="s">
        <v>37</v>
      </c>
      <c r="C47" s="41"/>
      <c r="D47" s="41">
        <f>1/D20</f>
        <v>0.16666666666666666</v>
      </c>
      <c r="E47" s="48"/>
      <c r="F47" s="48"/>
      <c r="G47" s="33"/>
      <c r="H47" s="33"/>
      <c r="I47" s="33"/>
      <c r="J47" s="33"/>
      <c r="K47" s="33"/>
      <c r="L47" s="33"/>
      <c r="M47" s="84"/>
      <c r="N47" s="11"/>
      <c r="O47" s="11"/>
      <c r="P47" s="11"/>
      <c r="Q47" s="11"/>
      <c r="R47" s="11"/>
      <c r="S47" s="11"/>
      <c r="T47" s="11"/>
      <c r="U47" s="11"/>
    </row>
    <row r="48" spans="1:21" s="5" customFormat="1" ht="22.5" customHeight="1">
      <c r="A48" s="11"/>
      <c r="B48" s="15" t="s">
        <v>38</v>
      </c>
      <c r="C48" s="46"/>
      <c r="D48" s="46">
        <v>2.1</v>
      </c>
      <c r="E48" s="65"/>
      <c r="F48" s="65"/>
      <c r="G48" s="33"/>
      <c r="H48" s="33"/>
      <c r="I48" s="33"/>
      <c r="J48" s="33"/>
      <c r="K48" s="33"/>
      <c r="L48" s="33"/>
      <c r="M48" s="84"/>
      <c r="N48" s="11"/>
      <c r="O48" s="11"/>
      <c r="P48" s="11"/>
      <c r="Q48" s="11"/>
      <c r="R48" s="11"/>
      <c r="S48" s="11"/>
      <c r="T48" s="11"/>
      <c r="U48" s="11"/>
    </row>
    <row r="49" spans="1:21" s="3" customFormat="1" ht="18.75" customHeight="1">
      <c r="A49" s="11"/>
      <c r="B49" s="15" t="s">
        <v>39</v>
      </c>
      <c r="C49" s="34"/>
      <c r="D49" s="34">
        <v>2.1</v>
      </c>
      <c r="E49" s="34"/>
      <c r="F49" s="34"/>
      <c r="G49" s="33"/>
      <c r="H49" s="33"/>
      <c r="I49" s="33"/>
      <c r="J49" s="33"/>
      <c r="K49" s="33"/>
      <c r="L49" s="33"/>
      <c r="M49" s="84"/>
      <c r="N49" s="11"/>
      <c r="O49" s="11"/>
      <c r="P49" s="11"/>
      <c r="Q49" s="11"/>
      <c r="R49" s="11"/>
      <c r="S49" s="11"/>
      <c r="T49" s="11"/>
      <c r="U49" s="11"/>
    </row>
    <row r="50" spans="1:21" s="3" customFormat="1" ht="95.25" customHeight="1">
      <c r="A50" s="11"/>
      <c r="B50" s="15" t="s">
        <v>40</v>
      </c>
      <c r="C50" s="49" t="s">
        <v>8</v>
      </c>
      <c r="D50" s="70">
        <f>D48/D49</f>
        <v>1</v>
      </c>
      <c r="E50" s="48"/>
      <c r="F50" s="48"/>
      <c r="G50" s="33"/>
      <c r="H50" s="33"/>
      <c r="I50" s="33"/>
      <c r="J50" s="33"/>
      <c r="K50" s="33"/>
      <c r="L50" s="33"/>
      <c r="M50" s="84"/>
      <c r="N50" s="11"/>
      <c r="O50" s="11"/>
      <c r="P50" s="11"/>
      <c r="Q50" s="11"/>
      <c r="R50" s="11"/>
      <c r="S50" s="11"/>
      <c r="T50" s="11"/>
      <c r="U50" s="11"/>
    </row>
    <row r="51" spans="1:21" s="24" customFormat="1" ht="41.25" customHeight="1">
      <c r="A51" s="23"/>
      <c r="B51" s="18" t="s">
        <v>13</v>
      </c>
      <c r="C51" s="36">
        <f>C22*C25+C27*C30+C32*C35+C37*C40+C42*C45</f>
        <v>1</v>
      </c>
      <c r="D51" s="36">
        <f>D22*D25+D27*D30+D32*D35+D37*D40+D42*D45+D47*D50</f>
        <v>0.9999999999999999</v>
      </c>
      <c r="E51" s="36">
        <f>E22*E25+E27*E30+E32*E35+E37*E40+E42*E45</f>
        <v>1.0150000000000001</v>
      </c>
      <c r="F51" s="36">
        <f>F22*F25+F27*F30+F32*F35+F37*F40+F42*F45+F47*F50</f>
        <v>1</v>
      </c>
      <c r="G51" s="35">
        <v>1</v>
      </c>
      <c r="H51" s="35">
        <f>H22*H25</f>
        <v>1</v>
      </c>
      <c r="I51" s="35">
        <f>I22*I25+I27*I30</f>
        <v>1</v>
      </c>
      <c r="J51" s="35">
        <f>J22*J25</f>
        <v>1</v>
      </c>
      <c r="K51" s="35">
        <f>K22*K25+K27*K30+K32*K35</f>
        <v>1</v>
      </c>
      <c r="L51" s="35">
        <f>L22*L25+L27*L30</f>
        <v>1</v>
      </c>
      <c r="M51" s="89">
        <f>M22*M25+M27*M30+M32*M35</f>
        <v>1.4548507516467044</v>
      </c>
      <c r="N51" s="23"/>
      <c r="O51" s="23"/>
      <c r="P51" s="23"/>
      <c r="Q51" s="23"/>
      <c r="R51" s="23"/>
      <c r="S51" s="23"/>
      <c r="T51" s="23"/>
      <c r="U51" s="23"/>
    </row>
    <row r="52" spans="1:21" s="1" customFormat="1" ht="38.25">
      <c r="A52" s="10"/>
      <c r="B52" s="14" t="s">
        <v>14</v>
      </c>
      <c r="C52" s="36">
        <f aca="true" t="shared" si="2" ref="C52:J52">C18*C51/C17</f>
        <v>0.9739203517693392</v>
      </c>
      <c r="D52" s="36">
        <f t="shared" si="2"/>
        <v>0.9990874878422806</v>
      </c>
      <c r="E52" s="41">
        <f t="shared" si="2"/>
        <v>0.9568662350870855</v>
      </c>
      <c r="F52" s="36">
        <f t="shared" si="2"/>
        <v>0.8565228290157318</v>
      </c>
      <c r="G52" s="36">
        <f t="shared" si="2"/>
        <v>1</v>
      </c>
      <c r="H52" s="36">
        <f t="shared" si="2"/>
        <v>0.9999998216618758</v>
      </c>
      <c r="I52" s="36">
        <f t="shared" si="2"/>
        <v>1</v>
      </c>
      <c r="J52" s="36">
        <f t="shared" si="2"/>
        <v>0.9999915955035945</v>
      </c>
      <c r="K52" s="36">
        <f>(K14*K51)/K13</f>
        <v>1</v>
      </c>
      <c r="L52" s="36">
        <f>(L14*L51)/L13</f>
        <v>1</v>
      </c>
      <c r="M52" s="89">
        <f>(M51*M14)/M13</f>
        <v>1.4385120153937485</v>
      </c>
      <c r="N52" s="10"/>
      <c r="O52" s="10"/>
      <c r="P52" s="10"/>
      <c r="Q52" s="10"/>
      <c r="R52" s="10"/>
      <c r="S52" s="10"/>
      <c r="T52" s="10"/>
      <c r="U52" s="10"/>
    </row>
    <row r="53" spans="1:21" s="1" customFormat="1" ht="15">
      <c r="A53" s="10"/>
      <c r="B53" s="95" t="s">
        <v>12</v>
      </c>
      <c r="C53" s="96"/>
      <c r="D53" s="96"/>
      <c r="E53" s="96"/>
      <c r="F53" s="96"/>
      <c r="G53" s="96"/>
      <c r="H53" s="96"/>
      <c r="I53" s="96"/>
      <c r="J53" s="96"/>
      <c r="K53" s="96"/>
      <c r="L53" s="97"/>
      <c r="M53" s="82"/>
      <c r="N53" s="10"/>
      <c r="O53" s="10"/>
      <c r="P53" s="10"/>
      <c r="Q53" s="10"/>
      <c r="R53" s="10"/>
      <c r="S53" s="10"/>
      <c r="T53" s="10"/>
      <c r="U53" s="10"/>
    </row>
    <row r="54" spans="1:21" s="6" customFormat="1" ht="15">
      <c r="A54" s="13"/>
      <c r="B54" s="19" t="s">
        <v>3</v>
      </c>
      <c r="C54" s="37">
        <f>C18</f>
        <v>102077578.66</v>
      </c>
      <c r="D54" s="37">
        <f>D18</f>
        <v>3348721.46</v>
      </c>
      <c r="E54" s="71">
        <f>E18</f>
        <v>2907940</v>
      </c>
      <c r="F54" s="37">
        <f aca="true" t="shared" si="3" ref="F54:L54">F18</f>
        <v>22684013.56</v>
      </c>
      <c r="G54" s="37">
        <f t="shared" si="3"/>
        <v>1146631</v>
      </c>
      <c r="H54" s="37">
        <f t="shared" si="3"/>
        <v>448586</v>
      </c>
      <c r="I54" s="37">
        <v>20000</v>
      </c>
      <c r="J54" s="37">
        <f t="shared" si="3"/>
        <v>66630.44</v>
      </c>
      <c r="K54" s="37">
        <f t="shared" si="3"/>
        <v>22714228.94</v>
      </c>
      <c r="L54" s="37">
        <f t="shared" si="3"/>
        <v>2867857</v>
      </c>
      <c r="M54" s="83">
        <v>80574086</v>
      </c>
      <c r="N54" s="13"/>
      <c r="O54" s="13"/>
      <c r="P54" s="13"/>
      <c r="Q54" s="13"/>
      <c r="R54" s="13"/>
      <c r="S54" s="13"/>
      <c r="T54" s="13"/>
      <c r="U54" s="13"/>
    </row>
    <row r="55" spans="1:21" s="1" customFormat="1" ht="13.5" customHeight="1">
      <c r="A55" s="10"/>
      <c r="B55" s="102" t="s">
        <v>6</v>
      </c>
      <c r="C55" s="103"/>
      <c r="D55" s="103"/>
      <c r="E55" s="103"/>
      <c r="F55" s="103"/>
      <c r="G55" s="103"/>
      <c r="H55" s="103"/>
      <c r="I55" s="103"/>
      <c r="J55" s="103"/>
      <c r="K55" s="103"/>
      <c r="L55" s="104"/>
      <c r="M55" s="82"/>
      <c r="N55" s="10"/>
      <c r="O55" s="10"/>
      <c r="P55" s="10"/>
      <c r="Q55" s="10"/>
      <c r="R55" s="10"/>
      <c r="S55" s="10"/>
      <c r="T55" s="10"/>
      <c r="U55" s="10"/>
    </row>
    <row r="56" spans="1:21" s="26" customFormat="1" ht="14.25" customHeight="1">
      <c r="A56" s="25"/>
      <c r="B56" s="20" t="s">
        <v>4</v>
      </c>
      <c r="C56" s="37">
        <f>C54-C57</f>
        <v>12077578.659999996</v>
      </c>
      <c r="D56" s="37">
        <f>D54</f>
        <v>3348721.46</v>
      </c>
      <c r="E56" s="71">
        <f>E54-E57</f>
        <v>2907940</v>
      </c>
      <c r="F56" s="37">
        <f>F54-F57</f>
        <v>22368223.56</v>
      </c>
      <c r="G56" s="37">
        <f>G54-G57</f>
        <v>91731</v>
      </c>
      <c r="H56" s="37">
        <f>H54-H57</f>
        <v>35886.92999999999</v>
      </c>
      <c r="I56" s="37">
        <v>20000</v>
      </c>
      <c r="J56" s="37">
        <f>J54-J57</f>
        <v>23731</v>
      </c>
      <c r="K56" s="37">
        <v>0</v>
      </c>
      <c r="L56" s="37">
        <f>L54-L57</f>
        <v>229457</v>
      </c>
      <c r="M56" s="90">
        <v>68608030.57</v>
      </c>
      <c r="N56" s="25"/>
      <c r="O56" s="25"/>
      <c r="P56" s="25"/>
      <c r="Q56" s="25"/>
      <c r="R56" s="25"/>
      <c r="S56" s="25"/>
      <c r="T56" s="25"/>
      <c r="U56" s="25"/>
    </row>
    <row r="57" spans="1:21" s="28" customFormat="1" ht="15">
      <c r="A57" s="27"/>
      <c r="B57" s="20" t="s">
        <v>5</v>
      </c>
      <c r="C57" s="37">
        <v>90000000</v>
      </c>
      <c r="D57" s="37">
        <v>0</v>
      </c>
      <c r="E57" s="71">
        <v>0</v>
      </c>
      <c r="F57" s="37">
        <v>315790</v>
      </c>
      <c r="G57" s="38">
        <v>1054900</v>
      </c>
      <c r="H57" s="38">
        <v>412699.07</v>
      </c>
      <c r="I57" s="38">
        <v>0</v>
      </c>
      <c r="J57" s="38">
        <v>42899.44</v>
      </c>
      <c r="K57" s="37">
        <v>0</v>
      </c>
      <c r="L57" s="38">
        <v>2638400</v>
      </c>
      <c r="M57" s="91">
        <f>M54-M56</f>
        <v>11966055.430000007</v>
      </c>
      <c r="N57" s="27"/>
      <c r="O57" s="27"/>
      <c r="P57" s="27"/>
      <c r="Q57" s="27"/>
      <c r="R57" s="27"/>
      <c r="S57" s="27"/>
      <c r="T57" s="27"/>
      <c r="U57" s="27"/>
    </row>
    <row r="58" spans="1:21" s="1" customFormat="1" ht="15">
      <c r="A58" s="10"/>
      <c r="B58" s="95" t="s">
        <v>11</v>
      </c>
      <c r="C58" s="96"/>
      <c r="D58" s="96"/>
      <c r="E58" s="96"/>
      <c r="F58" s="96"/>
      <c r="G58" s="96"/>
      <c r="H58" s="96"/>
      <c r="I58" s="96"/>
      <c r="J58" s="96"/>
      <c r="K58" s="96"/>
      <c r="L58" s="97"/>
      <c r="M58" s="82"/>
      <c r="N58" s="10"/>
      <c r="O58" s="10"/>
      <c r="P58" s="10"/>
      <c r="Q58" s="10"/>
      <c r="R58" s="10"/>
      <c r="S58" s="10"/>
      <c r="T58" s="10"/>
      <c r="U58" s="10"/>
    </row>
    <row r="59" spans="1:21" s="4" customFormat="1" ht="27" customHeight="1">
      <c r="A59" s="10"/>
      <c r="B59" s="14" t="s">
        <v>28</v>
      </c>
      <c r="C59" s="50">
        <f>C54</f>
        <v>102077578.66</v>
      </c>
      <c r="D59" s="51">
        <f>D56</f>
        <v>3348721.46</v>
      </c>
      <c r="E59" s="72">
        <f>E54</f>
        <v>2907940</v>
      </c>
      <c r="F59" s="51">
        <f>F54</f>
        <v>22684013.56</v>
      </c>
      <c r="G59" s="38">
        <f>G18</f>
        <v>1146631</v>
      </c>
      <c r="H59" s="38">
        <f>H54</f>
        <v>448586</v>
      </c>
      <c r="I59" s="30">
        <v>20000</v>
      </c>
      <c r="J59" s="30">
        <v>66630.44</v>
      </c>
      <c r="K59" s="38">
        <f>K54</f>
        <v>22714228.94</v>
      </c>
      <c r="L59" s="38">
        <f>L54</f>
        <v>2867857</v>
      </c>
      <c r="M59" s="91">
        <f>M54</f>
        <v>80574086</v>
      </c>
      <c r="N59" s="10"/>
      <c r="O59" s="10"/>
      <c r="P59" s="10"/>
      <c r="Q59" s="10"/>
      <c r="R59" s="10"/>
      <c r="S59" s="10"/>
      <c r="T59" s="10"/>
      <c r="U59" s="10"/>
    </row>
    <row r="60" spans="1:21" s="57" customFormat="1" ht="13.5" customHeight="1">
      <c r="A60" s="56"/>
      <c r="B60" s="114"/>
      <c r="C60" s="109" t="s">
        <v>110</v>
      </c>
      <c r="D60" s="109" t="s">
        <v>76</v>
      </c>
      <c r="E60" s="101" t="s">
        <v>81</v>
      </c>
      <c r="F60" s="109" t="s">
        <v>87</v>
      </c>
      <c r="G60" s="98" t="s">
        <v>89</v>
      </c>
      <c r="H60" s="98" t="s">
        <v>91</v>
      </c>
      <c r="I60" s="98" t="s">
        <v>93</v>
      </c>
      <c r="J60" s="98" t="s">
        <v>95</v>
      </c>
      <c r="K60" s="105" t="s">
        <v>99</v>
      </c>
      <c r="L60" s="98" t="s">
        <v>101</v>
      </c>
      <c r="M60" s="94" t="s">
        <v>108</v>
      </c>
      <c r="N60" s="56"/>
      <c r="O60" s="56"/>
      <c r="P60" s="56"/>
      <c r="Q60" s="56"/>
      <c r="R60" s="56"/>
      <c r="S60" s="56"/>
      <c r="T60" s="56"/>
      <c r="U60" s="56"/>
    </row>
    <row r="61" spans="1:21" s="57" customFormat="1" ht="147" customHeight="1">
      <c r="A61" s="56"/>
      <c r="B61" s="115"/>
      <c r="C61" s="101"/>
      <c r="D61" s="101"/>
      <c r="E61" s="101"/>
      <c r="F61" s="116"/>
      <c r="G61" s="99"/>
      <c r="H61" s="99"/>
      <c r="I61" s="99"/>
      <c r="J61" s="99"/>
      <c r="K61" s="99"/>
      <c r="L61" s="99"/>
      <c r="M61" s="94"/>
      <c r="N61" s="56"/>
      <c r="O61" s="56"/>
      <c r="P61" s="56"/>
      <c r="Q61" s="56"/>
      <c r="R61" s="56"/>
      <c r="S61" s="56"/>
      <c r="T61" s="56"/>
      <c r="U61" s="56"/>
    </row>
    <row r="62" spans="1:21" s="57" customFormat="1" ht="144.75" customHeight="1">
      <c r="A62" s="56"/>
      <c r="B62" s="115"/>
      <c r="C62" s="101"/>
      <c r="D62" s="101"/>
      <c r="E62" s="101"/>
      <c r="F62" s="116"/>
      <c r="G62" s="99"/>
      <c r="H62" s="99"/>
      <c r="I62" s="99"/>
      <c r="J62" s="99"/>
      <c r="K62" s="99"/>
      <c r="L62" s="99"/>
      <c r="M62" s="94"/>
      <c r="N62" s="56"/>
      <c r="O62" s="56"/>
      <c r="P62" s="56"/>
      <c r="Q62" s="56"/>
      <c r="R62" s="56"/>
      <c r="S62" s="56"/>
      <c r="T62" s="56"/>
      <c r="U62" s="56"/>
    </row>
    <row r="63" spans="1:21" s="57" customFormat="1" ht="409.5" customHeight="1">
      <c r="A63" s="56"/>
      <c r="B63" s="115"/>
      <c r="C63" s="101"/>
      <c r="D63" s="101"/>
      <c r="E63" s="101"/>
      <c r="F63" s="116"/>
      <c r="G63" s="100"/>
      <c r="H63" s="100"/>
      <c r="I63" s="100"/>
      <c r="J63" s="100"/>
      <c r="K63" s="100"/>
      <c r="L63" s="100"/>
      <c r="M63" s="94"/>
      <c r="N63" s="56"/>
      <c r="O63" s="56"/>
      <c r="P63" s="56"/>
      <c r="Q63" s="56"/>
      <c r="R63" s="56"/>
      <c r="S63" s="56"/>
      <c r="T63" s="56"/>
      <c r="U63" s="56"/>
    </row>
  </sheetData>
  <sheetProtection/>
  <mergeCells count="25">
    <mergeCell ref="B7:F7"/>
    <mergeCell ref="B12:L12"/>
    <mergeCell ref="B60:B63"/>
    <mergeCell ref="F60:F63"/>
    <mergeCell ref="B16:L16"/>
    <mergeCell ref="I60:I63"/>
    <mergeCell ref="J60:J63"/>
    <mergeCell ref="B58:L58"/>
    <mergeCell ref="H60:H63"/>
    <mergeCell ref="B19:L19"/>
    <mergeCell ref="L60:L63"/>
    <mergeCell ref="D60:D63"/>
    <mergeCell ref="B8:B9"/>
    <mergeCell ref="C60:C63"/>
    <mergeCell ref="C8:L8"/>
    <mergeCell ref="G2:H2"/>
    <mergeCell ref="G3:H3"/>
    <mergeCell ref="G4:H4"/>
    <mergeCell ref="G5:H5"/>
    <mergeCell ref="M60:M63"/>
    <mergeCell ref="B53:L53"/>
    <mergeCell ref="G60:G63"/>
    <mergeCell ref="E60:E63"/>
    <mergeCell ref="B55:L55"/>
    <mergeCell ref="K60:K63"/>
  </mergeCells>
  <printOptions horizontalCentered="1"/>
  <pageMargins left="0" right="0" top="0" bottom="0" header="0" footer="0"/>
  <pageSetup fitToHeight="0"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2023-03-21T14:08:28Z</dcterms:modified>
  <cp:category/>
  <cp:version/>
  <cp:contentType/>
  <cp:contentStatus/>
</cp:coreProperties>
</file>